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velandia\Desktop\PLAN DE EMERGENCIA ACTUALIZADO 2021\"/>
    </mc:Choice>
  </mc:AlternateContent>
  <bookViews>
    <workbookView xWindow="0" yWindow="0" windowWidth="20490" windowHeight="7755" tabRatio="760" firstSheet="9" activeTab="11"/>
  </bookViews>
  <sheets>
    <sheet name="Amenazas Bochica" sheetId="1" r:id="rId1"/>
    <sheet name="analisis personas Bochica " sheetId="2" r:id="rId2"/>
    <sheet name="Analisis recursos Bochica" sheetId="4" r:id="rId3"/>
    <sheet name="Anal. procesos Bochica" sheetId="3" r:id="rId4"/>
    <sheet name="cons. analis. de riesgo Bochica" sheetId="6" r:id="rId5"/>
    <sheet name="priorizacion de amenazas Bochic" sheetId="5" r:id="rId6"/>
    <sheet name="Amenazas Nuevo Milenio" sheetId="8" r:id="rId7"/>
    <sheet name="Vulnerabilidad Nuevo Milenio" sheetId="9" r:id="rId8"/>
    <sheet name="Analisis de Riesgo Nuevo Mileni" sheetId="10" r:id="rId9"/>
    <sheet name="Medidas de Intervencion Nuevo M" sheetId="11" r:id="rId10"/>
    <sheet name="Clasificacion Cen Nuevo Milenio" sheetId="12" r:id="rId11"/>
    <sheet name="Planes de Accion Nuevo Milenio" sheetId="13" r:id="rId12"/>
    <sheet name="varios " sheetId="7" state="hidden" r:id="rId13"/>
  </sheets>
  <externalReferences>
    <externalReference r:id="rId14"/>
    <externalReference r:id="rId15"/>
  </externalReferences>
  <definedNames>
    <definedName name="_Toc446855229" localSheetId="9">'Medidas de Intervencion Nuevo M'!$A$15</definedName>
    <definedName name="_Toc446855230" localSheetId="9">'Medidas de Intervencion Nuevo M'!$C$15</definedName>
    <definedName name="_Toc446855235" localSheetId="9">'Medidas de Intervencion Nuevo M'!$C$14</definedName>
    <definedName name="_Toc446855236" localSheetId="9">'Medidas de Intervencion Nuevo M'!$C$14</definedName>
    <definedName name="_xlnm.Print_Area" localSheetId="6">'Amenazas Nuevo Milenio'!$A$1:$G$24</definedName>
    <definedName name="_xlnm.Print_Area" localSheetId="8">'Analisis de Riesgo Nuevo Mileni'!$A$1:$T$25</definedName>
    <definedName name="_xlnm.Print_Area" localSheetId="9">'Medidas de Intervencion Nuevo M'!$A$1:$M$16</definedName>
    <definedName name="_xlnm.Print_Area" localSheetId="7">'Vulnerabilidad Nuevo Milenio'!$A$1:$G$75</definedName>
    <definedName name="Decision">#REF!</definedName>
    <definedName name="Excel_BuiltIn_Print_Area_6_1">"$#REF!.$A$5:$M$58"</definedName>
    <definedName name="Excel_BuiltIn_Print_Area_6_1_14">"$#REF!.$A$5:$M$58"</definedName>
    <definedName name="Excel_BuiltIn_Print_Titles_2_1" localSheetId="10">#REF!</definedName>
    <definedName name="Excel_BuiltIn_Print_Titles_2_1">#REF!</definedName>
    <definedName name="Excel_BuiltIn_Print_Titles_4_1">"$#REF!.$A$1:$IU$7"</definedName>
    <definedName name="Excel_BuiltIn_Print_Titles_4_1_14">"$#REF!.$A$1:$IU$7"</definedName>
    <definedName name="Excel_BuiltIn_Print_Titles_4_1_4" localSheetId="10">#REF!</definedName>
    <definedName name="Excel_BuiltIn_Print_Titles_4_1_4">#REF!</definedName>
    <definedName name="Excel_BuiltIn_Print_Titles_5_1">"$#REF!.$A$2:$IR$5"</definedName>
    <definedName name="Excel_BuiltIn_Print_Titles_5_1_14">"$#REF!.$A$2:$IR$5"</definedName>
    <definedName name="Excel_BuiltIn_Print_Titles_5_1_5" localSheetId="10">#REF!</definedName>
    <definedName name="Excel_BuiltIn_Print_Titles_5_1_5">#REF!</definedName>
    <definedName name="Valoracion">#REF!</definedName>
    <definedName name="VALORACIÓN">#REF!</definedName>
  </definedNames>
  <calcPr calcId="152511" concurrentCalc="0"/>
</workbook>
</file>

<file path=xl/calcChain.xml><?xml version="1.0" encoding="utf-8"?>
<calcChain xmlns="http://schemas.openxmlformats.org/spreadsheetml/2006/main">
  <c r="A4" i="5" l="1"/>
  <c r="C25" i="10"/>
  <c r="H25" i="10"/>
  <c r="M25" i="10"/>
  <c r="R25" i="10"/>
  <c r="X25" i="10"/>
  <c r="T25" i="10"/>
  <c r="R24" i="10"/>
  <c r="M24" i="10"/>
  <c r="H24" i="10"/>
  <c r="C24" i="10"/>
  <c r="B23" i="10"/>
  <c r="C23" i="10"/>
  <c r="H23" i="10"/>
  <c r="M23" i="10"/>
  <c r="R23" i="10"/>
  <c r="X23" i="10"/>
  <c r="T23" i="10"/>
  <c r="A23" i="10"/>
  <c r="X22" i="10"/>
  <c r="A22" i="10"/>
  <c r="B21" i="10"/>
  <c r="C21" i="10"/>
  <c r="H21" i="10"/>
  <c r="M21" i="10"/>
  <c r="R21" i="10"/>
  <c r="X21" i="10"/>
  <c r="T21" i="10"/>
  <c r="A21" i="10"/>
  <c r="R20" i="10"/>
  <c r="M20" i="10"/>
  <c r="H20" i="10"/>
  <c r="C20" i="10"/>
  <c r="R19" i="10"/>
  <c r="M19" i="10"/>
  <c r="H19" i="10"/>
  <c r="C19" i="10"/>
  <c r="R18" i="10"/>
  <c r="M18" i="10"/>
  <c r="H18" i="10"/>
  <c r="C18" i="10"/>
  <c r="R17" i="10"/>
  <c r="M17" i="10"/>
  <c r="H17" i="10"/>
  <c r="C17" i="10"/>
  <c r="B16" i="10"/>
  <c r="C16" i="10"/>
  <c r="H16" i="10"/>
  <c r="M16" i="10"/>
  <c r="R16" i="10"/>
  <c r="X16" i="10"/>
  <c r="T16" i="10"/>
  <c r="A16" i="10"/>
  <c r="B15" i="10"/>
  <c r="C15" i="10"/>
  <c r="H15" i="10"/>
  <c r="M15" i="10"/>
  <c r="R15" i="10"/>
  <c r="X15" i="10"/>
  <c r="T15" i="10"/>
  <c r="A15" i="10"/>
  <c r="B14" i="10"/>
  <c r="C14" i="10"/>
  <c r="H14" i="10"/>
  <c r="M14" i="10"/>
  <c r="R14" i="10"/>
  <c r="X14" i="10"/>
  <c r="T14" i="10"/>
  <c r="A14" i="10"/>
  <c r="R13" i="10"/>
  <c r="M13" i="10"/>
  <c r="H13" i="10"/>
  <c r="C13" i="10"/>
  <c r="B12" i="10"/>
  <c r="C12" i="10"/>
  <c r="H12" i="10"/>
  <c r="M12" i="10"/>
  <c r="R12" i="10"/>
  <c r="X12" i="10"/>
  <c r="T12" i="10"/>
  <c r="A12" i="10"/>
  <c r="X11" i="10"/>
  <c r="A11" i="10"/>
  <c r="R10" i="10"/>
  <c r="M10" i="10"/>
  <c r="H10" i="10"/>
  <c r="C10" i="10"/>
  <c r="B9" i="10"/>
  <c r="C9" i="10"/>
  <c r="H9" i="10"/>
  <c r="M9" i="10"/>
  <c r="R9" i="10"/>
  <c r="X9" i="10"/>
  <c r="A9" i="10"/>
  <c r="B8" i="10"/>
  <c r="C8" i="10"/>
  <c r="H8" i="10"/>
  <c r="M8" i="10"/>
  <c r="R8" i="10"/>
  <c r="X8" i="10"/>
  <c r="A8" i="10"/>
  <c r="B7" i="10"/>
  <c r="C7" i="10"/>
  <c r="H7" i="10"/>
  <c r="M7" i="10"/>
  <c r="R7" i="10"/>
  <c r="X7" i="10"/>
  <c r="A7" i="10"/>
  <c r="B6" i="10"/>
  <c r="C6" i="10"/>
  <c r="D6" i="10"/>
  <c r="E6" i="10"/>
  <c r="F6" i="10"/>
  <c r="G6" i="10"/>
  <c r="H6" i="10"/>
  <c r="I6" i="10"/>
  <c r="J6" i="10"/>
  <c r="K6" i="10"/>
  <c r="L6" i="10"/>
  <c r="M6" i="10"/>
  <c r="N6" i="10"/>
  <c r="O6" i="10"/>
  <c r="P6" i="10"/>
  <c r="Q6" i="10"/>
  <c r="R6" i="10"/>
  <c r="X6" i="10"/>
  <c r="A6" i="10"/>
  <c r="A5" i="10"/>
  <c r="F59" i="9"/>
  <c r="F60" i="9"/>
  <c r="F61" i="9"/>
  <c r="F62" i="9"/>
  <c r="F63" i="9"/>
  <c r="F65" i="9"/>
  <c r="F66" i="9"/>
  <c r="F67" i="9"/>
  <c r="F68" i="9"/>
  <c r="F69" i="9"/>
  <c r="F71" i="9"/>
  <c r="F72" i="9"/>
  <c r="F73" i="9"/>
  <c r="F74" i="9"/>
  <c r="F75" i="9"/>
  <c r="G75" i="9"/>
  <c r="G74" i="9"/>
  <c r="G69" i="9"/>
  <c r="G63" i="9"/>
  <c r="F30" i="9"/>
  <c r="F31" i="9"/>
  <c r="F32" i="9"/>
  <c r="F33" i="9"/>
  <c r="F34" i="9"/>
  <c r="F36" i="9"/>
  <c r="F37" i="9"/>
  <c r="F38" i="9"/>
  <c r="F39" i="9"/>
  <c r="F40" i="9"/>
  <c r="F41" i="9"/>
  <c r="F42" i="9"/>
  <c r="F43" i="9"/>
  <c r="F44" i="9"/>
  <c r="F46" i="9"/>
  <c r="F47" i="9"/>
  <c r="F48" i="9"/>
  <c r="F49" i="9"/>
  <c r="F50" i="9"/>
  <c r="F51" i="9"/>
  <c r="F52" i="9"/>
  <c r="F53" i="9"/>
  <c r="F54" i="9"/>
  <c r="F55" i="9"/>
  <c r="G55" i="9"/>
  <c r="G54" i="9"/>
  <c r="G44" i="9"/>
  <c r="G34" i="9"/>
  <c r="F6" i="9"/>
  <c r="F7" i="9"/>
  <c r="F8" i="9"/>
  <c r="F9" i="9"/>
  <c r="F10" i="9"/>
  <c r="F11" i="9"/>
  <c r="F12" i="9"/>
  <c r="F13" i="9"/>
  <c r="F14" i="9"/>
  <c r="F16" i="9"/>
  <c r="F17" i="9"/>
  <c r="F18" i="9"/>
  <c r="F19" i="9"/>
  <c r="F20" i="9"/>
  <c r="F22" i="9"/>
  <c r="F23" i="9"/>
  <c r="F24" i="9"/>
  <c r="F25" i="9"/>
  <c r="F26" i="9"/>
  <c r="G26" i="9"/>
  <c r="G25" i="9"/>
  <c r="G20" i="9"/>
  <c r="G14" i="9"/>
  <c r="G24" i="8"/>
  <c r="G23" i="8"/>
  <c r="G22" i="8"/>
  <c r="G20" i="8"/>
  <c r="G19" i="8"/>
  <c r="G18" i="8"/>
  <c r="G17" i="8"/>
  <c r="G16" i="8"/>
  <c r="G15" i="8"/>
  <c r="G14" i="8"/>
  <c r="G13" i="8"/>
  <c r="G12" i="8"/>
  <c r="G11" i="8"/>
  <c r="G9" i="8"/>
  <c r="G8" i="8"/>
  <c r="G7" i="8"/>
  <c r="G6" i="8"/>
  <c r="G5" i="8"/>
  <c r="H22" i="1"/>
  <c r="C17" i="6"/>
  <c r="C11" i="6"/>
  <c r="C6" i="6"/>
  <c r="H28" i="1"/>
  <c r="H21" i="1"/>
  <c r="H20" i="1"/>
  <c r="H19" i="1"/>
  <c r="H18" i="1"/>
  <c r="H17" i="1"/>
  <c r="H16" i="1"/>
  <c r="H12" i="1"/>
  <c r="H11" i="1"/>
  <c r="H10" i="1"/>
  <c r="H9" i="1"/>
  <c r="H8" i="1"/>
  <c r="H7" i="1"/>
  <c r="H6" i="1"/>
  <c r="H5" i="1"/>
  <c r="H4" i="1"/>
  <c r="H23" i="1"/>
  <c r="H29" i="1"/>
  <c r="H27" i="1"/>
  <c r="H26" i="1"/>
  <c r="H13" i="1"/>
  <c r="C5" i="6"/>
  <c r="C7" i="6"/>
  <c r="C8" i="6"/>
  <c r="C9" i="6"/>
  <c r="C10" i="6"/>
  <c r="C12" i="6"/>
  <c r="C15" i="6"/>
  <c r="C16" i="6"/>
  <c r="C13" i="6"/>
  <c r="C14" i="6"/>
  <c r="G6" i="4"/>
  <c r="G7" i="4"/>
  <c r="G8" i="4"/>
  <c r="I11" i="6"/>
  <c r="G13" i="4"/>
  <c r="G14" i="4"/>
  <c r="G15" i="4"/>
  <c r="G16" i="4"/>
  <c r="G17" i="4"/>
  <c r="G18" i="4"/>
  <c r="G19" i="4"/>
  <c r="G25" i="4"/>
  <c r="G26" i="4"/>
  <c r="G27" i="4"/>
  <c r="G28" i="4"/>
  <c r="G29" i="4"/>
  <c r="G30" i="4"/>
  <c r="G27" i="3"/>
  <c r="G26" i="3"/>
  <c r="G25" i="3"/>
  <c r="G28" i="3"/>
  <c r="G24" i="3"/>
  <c r="G23" i="3"/>
  <c r="G17" i="3"/>
  <c r="G16" i="3"/>
  <c r="G15" i="3"/>
  <c r="G18" i="3"/>
  <c r="G9" i="3"/>
  <c r="G8" i="3"/>
  <c r="G7" i="3"/>
  <c r="G6" i="3"/>
  <c r="G10" i="3"/>
  <c r="G6" i="2"/>
  <c r="G7" i="2"/>
  <c r="G8" i="2"/>
  <c r="G9" i="2"/>
  <c r="G10" i="2"/>
  <c r="G11" i="2"/>
  <c r="G12" i="2"/>
  <c r="G18" i="2"/>
  <c r="G19" i="2"/>
  <c r="G20" i="2"/>
  <c r="G21" i="2"/>
  <c r="G27" i="2"/>
  <c r="G32" i="2"/>
  <c r="G28" i="2"/>
  <c r="G29" i="2"/>
  <c r="G30" i="2"/>
  <c r="G31" i="2"/>
  <c r="F11" i="6"/>
  <c r="F15" i="6"/>
  <c r="F6" i="6"/>
  <c r="F5" i="6"/>
  <c r="F9" i="6"/>
  <c r="F7" i="6"/>
  <c r="F8" i="6"/>
  <c r="F16" i="6"/>
  <c r="F10" i="6"/>
  <c r="F14" i="6"/>
  <c r="H32" i="2"/>
  <c r="F17" i="6"/>
  <c r="F12" i="6"/>
  <c r="F13" i="6"/>
  <c r="N6" i="6"/>
  <c r="N11" i="6"/>
  <c r="N7" i="6"/>
  <c r="N9" i="6"/>
  <c r="N12" i="6"/>
  <c r="N5" i="6"/>
  <c r="N10" i="6"/>
  <c r="N15" i="6"/>
  <c r="N14" i="6"/>
  <c r="O17" i="6"/>
  <c r="O11" i="6"/>
  <c r="O12" i="6"/>
  <c r="P11" i="6"/>
  <c r="P8" i="6"/>
  <c r="P10" i="6"/>
  <c r="P16" i="6"/>
  <c r="P15" i="6"/>
  <c r="P6" i="6"/>
  <c r="P5" i="6"/>
  <c r="P12" i="6"/>
  <c r="P17" i="6"/>
  <c r="H28" i="3"/>
  <c r="P14" i="6"/>
  <c r="P13" i="6"/>
  <c r="P7" i="6"/>
  <c r="P9" i="6"/>
  <c r="G22" i="2"/>
  <c r="E11" i="6"/>
  <c r="O6" i="6"/>
  <c r="O16" i="6"/>
  <c r="O14" i="6"/>
  <c r="G29" i="3"/>
  <c r="O13" i="6"/>
  <c r="H18" i="3"/>
  <c r="O8" i="6"/>
  <c r="O9" i="6"/>
  <c r="O5" i="6"/>
  <c r="O7" i="6"/>
  <c r="O10" i="6"/>
  <c r="O15" i="6"/>
  <c r="N8" i="6"/>
  <c r="N17" i="6"/>
  <c r="H10" i="3"/>
  <c r="N16" i="6"/>
  <c r="N13" i="6"/>
  <c r="G31" i="4"/>
  <c r="K11" i="6"/>
  <c r="K10" i="6"/>
  <c r="G20" i="4"/>
  <c r="J11" i="6"/>
  <c r="I14" i="6"/>
  <c r="I9" i="6"/>
  <c r="I7" i="6"/>
  <c r="I13" i="6"/>
  <c r="I12" i="6"/>
  <c r="I17" i="6"/>
  <c r="I10" i="6"/>
  <c r="I16" i="6"/>
  <c r="H8" i="4"/>
  <c r="I8" i="6"/>
  <c r="I15" i="6"/>
  <c r="I5" i="6"/>
  <c r="I6" i="6"/>
  <c r="E9" i="6"/>
  <c r="E12" i="6"/>
  <c r="E6" i="6"/>
  <c r="E14" i="6"/>
  <c r="E15" i="6"/>
  <c r="E16" i="6"/>
  <c r="E10" i="6"/>
  <c r="E5" i="6"/>
  <c r="H22" i="2"/>
  <c r="E7" i="6"/>
  <c r="E17" i="6"/>
  <c r="E8" i="6"/>
  <c r="E13" i="6"/>
  <c r="G13" i="2"/>
  <c r="D12" i="6"/>
  <c r="D13" i="6"/>
  <c r="D6" i="6"/>
  <c r="D10" i="6"/>
  <c r="D9" i="6"/>
  <c r="D14" i="6"/>
  <c r="D8" i="6"/>
  <c r="K6" i="6"/>
  <c r="Q16" i="6"/>
  <c r="R16" i="6"/>
  <c r="Q11" i="6"/>
  <c r="R11" i="6"/>
  <c r="J14" i="6"/>
  <c r="J7" i="6"/>
  <c r="J17" i="6"/>
  <c r="J13" i="6"/>
  <c r="J10" i="6"/>
  <c r="Q13" i="6"/>
  <c r="R13" i="6"/>
  <c r="D15" i="6"/>
  <c r="D11" i="6"/>
  <c r="J5" i="6"/>
  <c r="Q17" i="6"/>
  <c r="R17" i="6"/>
  <c r="Q6" i="6"/>
  <c r="R6" i="6"/>
  <c r="Q7" i="6"/>
  <c r="R7" i="6"/>
  <c r="Q12" i="6"/>
  <c r="R12" i="6"/>
  <c r="Q14" i="6"/>
  <c r="R14" i="6"/>
  <c r="Q5" i="6"/>
  <c r="R5" i="6"/>
  <c r="Q9" i="6"/>
  <c r="R9" i="6"/>
  <c r="H29" i="3"/>
  <c r="Q10" i="6"/>
  <c r="R10" i="6"/>
  <c r="Q8" i="6"/>
  <c r="R8" i="6"/>
  <c r="Q15" i="6"/>
  <c r="R15" i="6"/>
  <c r="K12" i="6"/>
  <c r="G32" i="4"/>
  <c r="L11" i="6"/>
  <c r="M11" i="6"/>
  <c r="K16" i="6"/>
  <c r="H31" i="4"/>
  <c r="K8" i="6"/>
  <c r="K14" i="6"/>
  <c r="K7" i="6"/>
  <c r="K17" i="6"/>
  <c r="K13" i="6"/>
  <c r="K5" i="6"/>
  <c r="K9" i="6"/>
  <c r="K15" i="6"/>
  <c r="J16" i="6"/>
  <c r="J15" i="6"/>
  <c r="J6" i="6"/>
  <c r="J9" i="6"/>
  <c r="J8" i="6"/>
  <c r="H20" i="4"/>
  <c r="J12" i="6"/>
  <c r="L14" i="6"/>
  <c r="M14" i="6"/>
  <c r="D16" i="6"/>
  <c r="H13" i="2"/>
  <c r="D17" i="6"/>
  <c r="D5" i="6"/>
  <c r="D7" i="6"/>
  <c r="G33" i="2"/>
  <c r="G11" i="6"/>
  <c r="H11" i="6"/>
  <c r="G14" i="6"/>
  <c r="H14" i="6"/>
  <c r="G5" i="6"/>
  <c r="H5" i="6"/>
  <c r="G9" i="6"/>
  <c r="H9" i="6"/>
  <c r="G7" i="6"/>
  <c r="H7" i="6"/>
  <c r="G12" i="6"/>
  <c r="H12" i="6"/>
  <c r="G15" i="6"/>
  <c r="H15" i="6"/>
  <c r="G17" i="6"/>
  <c r="H17" i="6"/>
  <c r="G10" i="6"/>
  <c r="H10" i="6"/>
  <c r="G6" i="6"/>
  <c r="H6" i="6"/>
  <c r="H33" i="2"/>
  <c r="G13" i="6"/>
  <c r="H13" i="6"/>
  <c r="G16" i="6"/>
  <c r="H16" i="6"/>
  <c r="H32" i="4"/>
  <c r="L15" i="6"/>
  <c r="M15" i="6"/>
  <c r="G8" i="6"/>
  <c r="H8" i="6"/>
  <c r="L16" i="6"/>
  <c r="M16" i="6"/>
  <c r="L5" i="6"/>
  <c r="M5" i="6"/>
  <c r="L8" i="6"/>
  <c r="M8" i="6"/>
  <c r="L6" i="6"/>
  <c r="M6" i="6"/>
  <c r="L10" i="6"/>
  <c r="M10" i="6"/>
  <c r="L7" i="6"/>
  <c r="M7" i="6"/>
  <c r="L9" i="6"/>
  <c r="M9" i="6"/>
  <c r="L13" i="6"/>
  <c r="M13" i="6"/>
  <c r="L17" i="6"/>
  <c r="M17" i="6"/>
  <c r="L12" i="6"/>
  <c r="M12" i="6"/>
</calcChain>
</file>

<file path=xl/comments1.xml><?xml version="1.0" encoding="utf-8"?>
<comments xmlns="http://schemas.openxmlformats.org/spreadsheetml/2006/main">
  <authors>
    <author>OPS. Katherine Lisset Rodriguez Rojas</author>
  </authors>
  <commentList>
    <comment ref="B2" authorId="0" shapeId="0">
      <text>
        <r>
          <rPr>
            <b/>
            <sz val="9"/>
            <color indexed="81"/>
            <rFont val="Tahoma"/>
            <family val="2"/>
          </rPr>
          <t>OPS. Katherine Lisset Rodriguez Rojas:</t>
        </r>
        <r>
          <rPr>
            <sz val="9"/>
            <color indexed="81"/>
            <rFont val="Tahoma"/>
            <family val="2"/>
          </rPr>
          <t xml:space="preserve">
Lea con atención cada amenaza y responda marcando una (X) INTERNO si la amenaza  puede ser ocasionada dentro del centro de trabajo, EXTERNO  si la amenaza puede ser ocasionada fuera del centro de trabajo pero puede causar daños y pérdidas dentro de ella y en la casilla NO APLICA 
si la amenaza no existe ni de forma interna ni externa para el centro de trabajo de acuerdo al análisis realizado.
</t>
        </r>
      </text>
    </comment>
    <comment ref="C2" authorId="0" shapeId="0">
      <text>
        <r>
          <rPr>
            <b/>
            <sz val="9"/>
            <color indexed="81"/>
            <rFont val="Tahoma"/>
            <family val="2"/>
          </rPr>
          <t>OPS. Katherine Lisset Rodriguez Rojas:</t>
        </r>
        <r>
          <rPr>
            <sz val="9"/>
            <color indexed="81"/>
            <rFont val="Tahoma"/>
            <family val="2"/>
          </rPr>
          <t xml:space="preserve">
Marque con una X si la amenaza puede ser ocasionada dentro del centro de trabajo.</t>
        </r>
      </text>
    </comment>
    <comment ref="D2" authorId="0" shapeId="0">
      <text>
        <r>
          <rPr>
            <b/>
            <sz val="9"/>
            <color indexed="81"/>
            <rFont val="Tahoma"/>
            <family val="2"/>
          </rPr>
          <t>OPS. Katherine Lisset Rodriguez Rojas:</t>
        </r>
        <r>
          <rPr>
            <sz val="9"/>
            <color indexed="81"/>
            <rFont val="Tahoma"/>
            <family val="2"/>
          </rPr>
          <t xml:space="preserve">
Marque con una X si la amenaza puede ser ocasionada fuera del centro de trabajo pero puede causar daños y pérdidas dentro de ella.</t>
        </r>
      </text>
    </comment>
    <comment ref="E2" authorId="0" shapeId="0">
      <text>
        <r>
          <rPr>
            <b/>
            <sz val="9"/>
            <color indexed="81"/>
            <rFont val="Tahoma"/>
            <family val="2"/>
          </rPr>
          <t>OPS. Katherine Lisset Rodriguez Rojas:</t>
        </r>
        <r>
          <rPr>
            <sz val="9"/>
            <color indexed="81"/>
            <rFont val="Tahoma"/>
            <family val="2"/>
          </rPr>
          <t xml:space="preserve">
Marque con una X si la amenaza no existe ni de forma interna ni externa para el centro de trabajo de acuerdo al análisis realizado.</t>
        </r>
      </text>
    </comment>
    <comment ref="F2" authorId="0" shapeId="0">
      <text>
        <r>
          <rPr>
            <b/>
            <sz val="9"/>
            <color indexed="81"/>
            <rFont val="Tahoma"/>
            <family val="2"/>
          </rPr>
          <t>OPS. Katherine Lisset Rodriguez Rojas:</t>
        </r>
        <r>
          <rPr>
            <sz val="9"/>
            <color indexed="81"/>
            <rFont val="Tahoma"/>
            <family val="2"/>
          </rPr>
          <t xml:space="preserve">
Describa la amenaza de forma detallada e incluya en lo posible la fuente que la genera, registros históricos, o estudios que sustenten la posibilidad de ocurrencia del evento.</t>
        </r>
      </text>
    </comment>
    <comment ref="G2" authorId="0" shapeId="0">
      <text>
        <r>
          <rPr>
            <b/>
            <sz val="9"/>
            <color indexed="81"/>
            <rFont val="Tahoma"/>
            <family val="2"/>
          </rPr>
          <t>OPS. Katherine Lisset Rodriguez Rojas:</t>
        </r>
        <r>
          <rPr>
            <sz val="9"/>
            <color indexed="81"/>
            <rFont val="Tahoma"/>
            <family val="2"/>
          </rPr>
          <t xml:space="preserve">
Seleccione la calificación de la amenaza identificada de acuerdo a lo siguiente:
</t>
        </r>
        <r>
          <rPr>
            <b/>
            <sz val="9"/>
            <color indexed="81"/>
            <rFont val="Tahoma"/>
            <family val="2"/>
          </rPr>
          <t xml:space="preserve">
*POSIBLE= </t>
        </r>
        <r>
          <rPr>
            <sz val="9"/>
            <color indexed="81"/>
            <rFont val="Tahoma"/>
            <family val="2"/>
          </rPr>
          <t xml:space="preserve">Si aquel fenómeno que puede suceder o que es factible porque no existen razones históricas y científicas para decir que esto no sucederá.
</t>
        </r>
        <r>
          <rPr>
            <b/>
            <sz val="9"/>
            <color indexed="81"/>
            <rFont val="Tahoma"/>
            <family val="2"/>
          </rPr>
          <t xml:space="preserve">
*PROBABLE= </t>
        </r>
        <r>
          <rPr>
            <sz val="9"/>
            <color indexed="81"/>
            <rFont val="Tahoma"/>
            <family val="2"/>
          </rPr>
          <t xml:space="preserve">Es aquel fenómeno esperado del cual existen razones y argumentos técnicos científicos para creer que sucederá.
</t>
        </r>
        <r>
          <rPr>
            <b/>
            <sz val="9"/>
            <color indexed="81"/>
            <rFont val="Tahoma"/>
            <family val="2"/>
          </rPr>
          <t>*INMINENTE=</t>
        </r>
        <r>
          <rPr>
            <sz val="9"/>
            <color indexed="81"/>
            <rFont val="Tahoma"/>
            <family val="2"/>
          </rPr>
          <t xml:space="preserve"> Es aquel fenómeno esperado que tiene alta probabilidad de ocurrir.</t>
        </r>
      </text>
    </comment>
    <comment ref="H2"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xml:space="preserve">, por favor no lo diligencie.
</t>
        </r>
        <r>
          <rPr>
            <sz val="9"/>
            <color indexed="81"/>
            <rFont val="Tahoma"/>
            <family val="2"/>
          </rPr>
          <t xml:space="preserve">
</t>
        </r>
      </text>
    </comment>
    <comment ref="B14" authorId="0" shapeId="0">
      <text>
        <r>
          <rPr>
            <b/>
            <sz val="9"/>
            <color indexed="81"/>
            <rFont val="Tahoma"/>
            <family val="2"/>
          </rPr>
          <t>OPS. Katherine Lisset Rodriguez Rojas:</t>
        </r>
        <r>
          <rPr>
            <sz val="9"/>
            <color indexed="81"/>
            <rFont val="Tahoma"/>
            <family val="2"/>
          </rPr>
          <t xml:space="preserve">
Lea con atención cada amenaza y responda marcando una (X) INTERNO si la amenaza  puede ser ocasionada dentro del centro de trabajo, EXTERNO  si la amenaza puede ser ocasionada fuera del centro de trabajo pero puede causar daños y pérdidas dentro de ella y en la casilla NO APLICA 
si la amenaza no existe ni de forma interna ni externa para el centro de trabajo de acuerdo al análisis realizado.
</t>
        </r>
      </text>
    </comment>
    <comment ref="C14" authorId="0" shapeId="0">
      <text>
        <r>
          <rPr>
            <b/>
            <sz val="9"/>
            <color indexed="81"/>
            <rFont val="Tahoma"/>
            <family val="2"/>
          </rPr>
          <t>OPS. Katherine Lisset Rodriguez Rojas:</t>
        </r>
        <r>
          <rPr>
            <sz val="9"/>
            <color indexed="81"/>
            <rFont val="Tahoma"/>
            <family val="2"/>
          </rPr>
          <t xml:space="preserve">
Marque con una X si la amenaza puede ser ocasionada dentro del centro de trabajo.</t>
        </r>
      </text>
    </comment>
    <comment ref="D14" authorId="0" shapeId="0">
      <text>
        <r>
          <rPr>
            <b/>
            <sz val="9"/>
            <color indexed="81"/>
            <rFont val="Tahoma"/>
            <family val="2"/>
          </rPr>
          <t>OPS. Katherine Lisset Rodriguez Rojas:</t>
        </r>
        <r>
          <rPr>
            <sz val="9"/>
            <color indexed="81"/>
            <rFont val="Tahoma"/>
            <family val="2"/>
          </rPr>
          <t xml:space="preserve">
Marque con una X si la amenaza puede ser ocasionada fuera del centro de trabajo pero puede causar daños y pérdidas dentro de ella.</t>
        </r>
      </text>
    </comment>
    <comment ref="E14" authorId="0" shapeId="0">
      <text>
        <r>
          <rPr>
            <b/>
            <sz val="9"/>
            <color indexed="81"/>
            <rFont val="Tahoma"/>
            <family val="2"/>
          </rPr>
          <t>OPS. Katherine Lisset Rodriguez Rojas:</t>
        </r>
        <r>
          <rPr>
            <sz val="9"/>
            <color indexed="81"/>
            <rFont val="Tahoma"/>
            <family val="2"/>
          </rPr>
          <t xml:space="preserve">
Marque con una X si la amenaza no existe ni de forma interna ni externa para el centro de trabajo de acuerdo al análisis realizado.</t>
        </r>
      </text>
    </comment>
    <comment ref="F14" authorId="0" shapeId="0">
      <text>
        <r>
          <rPr>
            <b/>
            <sz val="9"/>
            <color indexed="81"/>
            <rFont val="Tahoma"/>
            <family val="2"/>
          </rPr>
          <t>OPS. Katherine Lisset Rodriguez Rojas:</t>
        </r>
        <r>
          <rPr>
            <sz val="9"/>
            <color indexed="81"/>
            <rFont val="Tahoma"/>
            <family val="2"/>
          </rPr>
          <t xml:space="preserve">
Describa la amenaza de forma detallada e incluya en lo posible la fuente que la genera, registros históricos, o estudios que sustenten la posibilidad de ocurrencia del evento.</t>
        </r>
      </text>
    </comment>
    <comment ref="G14" authorId="0" shapeId="0">
      <text>
        <r>
          <rPr>
            <b/>
            <sz val="9"/>
            <color indexed="81"/>
            <rFont val="Tahoma"/>
            <family val="2"/>
          </rPr>
          <t>OPS. Katherine Lisset Rodriguez Rojas:</t>
        </r>
        <r>
          <rPr>
            <sz val="9"/>
            <color indexed="81"/>
            <rFont val="Tahoma"/>
            <family val="2"/>
          </rPr>
          <t xml:space="preserve">
Indique si la amenaza identificada es:
</t>
        </r>
        <r>
          <rPr>
            <b/>
            <sz val="9"/>
            <color indexed="81"/>
            <rFont val="Tahoma"/>
            <family val="2"/>
          </rPr>
          <t xml:space="preserve">
*POSIBLE= </t>
        </r>
        <r>
          <rPr>
            <sz val="9"/>
            <color indexed="81"/>
            <rFont val="Tahoma"/>
            <family val="2"/>
          </rPr>
          <t xml:space="preserve">Si aquel fenómeno que puede suceder o que es factible porque no existen razones históricas y científicas para decir que esto no sucederá.
</t>
        </r>
        <r>
          <rPr>
            <b/>
            <sz val="9"/>
            <color indexed="81"/>
            <rFont val="Tahoma"/>
            <family val="2"/>
          </rPr>
          <t xml:space="preserve">
*PROBABLE= </t>
        </r>
        <r>
          <rPr>
            <sz val="9"/>
            <color indexed="81"/>
            <rFont val="Tahoma"/>
            <family val="2"/>
          </rPr>
          <t xml:space="preserve">Es aquel fenómeno esperado del cual existen razones y argumentos técnicos científicos para creer que sucederá.
</t>
        </r>
        <r>
          <rPr>
            <b/>
            <sz val="9"/>
            <color indexed="81"/>
            <rFont val="Tahoma"/>
            <family val="2"/>
          </rPr>
          <t>*INMINENTE=</t>
        </r>
        <r>
          <rPr>
            <sz val="9"/>
            <color indexed="81"/>
            <rFont val="Tahoma"/>
            <family val="2"/>
          </rPr>
          <t xml:space="preserve"> Es aquel fenómeno esperado que tiene alta probabilidad de ocurrir.</t>
        </r>
      </text>
    </comment>
    <comment ref="H1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xml:space="preserve">, por favor no lo diligencie.
</t>
        </r>
        <r>
          <rPr>
            <sz val="9"/>
            <color indexed="81"/>
            <rFont val="Tahoma"/>
            <family val="2"/>
          </rPr>
          <t xml:space="preserve">
</t>
        </r>
      </text>
    </comment>
    <comment ref="B24" authorId="0" shapeId="0">
      <text>
        <r>
          <rPr>
            <b/>
            <sz val="9"/>
            <color indexed="81"/>
            <rFont val="Tahoma"/>
            <family val="2"/>
          </rPr>
          <t>OPS. Katherine Lisset Rodriguez Rojas:</t>
        </r>
        <r>
          <rPr>
            <sz val="9"/>
            <color indexed="81"/>
            <rFont val="Tahoma"/>
            <family val="2"/>
          </rPr>
          <t xml:space="preserve">
Lea con atención cada amenaza y responda marcando una (X) INTERNO si la amenaza  puede ser ocasionada dentro del centro de trabajo, EXTERNO  si la amenaza puede ser ocasionada fuera del centro de trabajo pero puede causar daños y pérdidas dentro de ella y en la casilla NO APLICA 
si la amenaza no existe ni de forma interna ni externa para el centro de trabajo de acuerdo al análisis realizado.
</t>
        </r>
      </text>
    </comment>
    <comment ref="C24" authorId="0" shapeId="0">
      <text>
        <r>
          <rPr>
            <b/>
            <sz val="9"/>
            <color indexed="81"/>
            <rFont val="Tahoma"/>
            <family val="2"/>
          </rPr>
          <t>OPS. Katherine Lisset Rodriguez Rojas:</t>
        </r>
        <r>
          <rPr>
            <sz val="9"/>
            <color indexed="81"/>
            <rFont val="Tahoma"/>
            <family val="2"/>
          </rPr>
          <t xml:space="preserve">
Marque con una X si la amenaza puede ser ocasionada dentro del centro de trabajo.</t>
        </r>
      </text>
    </comment>
    <comment ref="D24" authorId="0" shapeId="0">
      <text>
        <r>
          <rPr>
            <b/>
            <sz val="9"/>
            <color indexed="81"/>
            <rFont val="Tahoma"/>
            <family val="2"/>
          </rPr>
          <t>OPS. Katherine Lisset Rodriguez Rojas:</t>
        </r>
        <r>
          <rPr>
            <sz val="9"/>
            <color indexed="81"/>
            <rFont val="Tahoma"/>
            <family val="2"/>
          </rPr>
          <t xml:space="preserve">
Marque con una X si la amenaza puede ser ocasionada fuera del centro de trabajo pero puede causar daños y pérdidas dentro de ella.</t>
        </r>
      </text>
    </comment>
    <comment ref="E24" authorId="0" shapeId="0">
      <text>
        <r>
          <rPr>
            <b/>
            <sz val="9"/>
            <color indexed="81"/>
            <rFont val="Tahoma"/>
            <family val="2"/>
          </rPr>
          <t>OPS. Katherine Lisset Rodriguez Rojas:</t>
        </r>
        <r>
          <rPr>
            <sz val="9"/>
            <color indexed="81"/>
            <rFont val="Tahoma"/>
            <family val="2"/>
          </rPr>
          <t xml:space="preserve">
Marque con una X si la amenaza no existe ni de forma interna ni externa para el centro de trabajo de acuerdo al análisis realizado.</t>
        </r>
      </text>
    </comment>
    <comment ref="F24" authorId="0" shapeId="0">
      <text>
        <r>
          <rPr>
            <b/>
            <sz val="9"/>
            <color indexed="81"/>
            <rFont val="Tahoma"/>
            <family val="2"/>
          </rPr>
          <t>OPS. Katherine Lisset Rodriguez Rojas:</t>
        </r>
        <r>
          <rPr>
            <sz val="9"/>
            <color indexed="81"/>
            <rFont val="Tahoma"/>
            <family val="2"/>
          </rPr>
          <t xml:space="preserve">
Describa la amenaza de forma detallada e incluya en lo posible la fuente que la genera, registros históricos, o estudios que sustenten la posibilidad de ocurrencia del evento.</t>
        </r>
      </text>
    </comment>
    <comment ref="G24" authorId="0" shapeId="0">
      <text>
        <r>
          <rPr>
            <b/>
            <sz val="9"/>
            <color indexed="81"/>
            <rFont val="Tahoma"/>
            <family val="2"/>
          </rPr>
          <t>OPS. Katherine Lisset Rodriguez Rojas:</t>
        </r>
        <r>
          <rPr>
            <sz val="9"/>
            <color indexed="81"/>
            <rFont val="Tahoma"/>
            <family val="2"/>
          </rPr>
          <t xml:space="preserve">
Indique si la amenaza identificada es:
</t>
        </r>
        <r>
          <rPr>
            <b/>
            <sz val="9"/>
            <color indexed="81"/>
            <rFont val="Tahoma"/>
            <family val="2"/>
          </rPr>
          <t xml:space="preserve">
*POSIBLE= </t>
        </r>
        <r>
          <rPr>
            <sz val="9"/>
            <color indexed="81"/>
            <rFont val="Tahoma"/>
            <family val="2"/>
          </rPr>
          <t xml:space="preserve">Si aquel fenómeno que puede suceder o que es factible porque no existen razones históricas y científicas para decir que esto no sucederá.
</t>
        </r>
        <r>
          <rPr>
            <b/>
            <sz val="9"/>
            <color indexed="81"/>
            <rFont val="Tahoma"/>
            <family val="2"/>
          </rPr>
          <t xml:space="preserve">
*PROBABLE= </t>
        </r>
        <r>
          <rPr>
            <sz val="9"/>
            <color indexed="81"/>
            <rFont val="Tahoma"/>
            <family val="2"/>
          </rPr>
          <t xml:space="preserve">Es aquel fenómeno esperado del cual existen razones y argumentos técnicos científicos para creer que sucederá.
</t>
        </r>
        <r>
          <rPr>
            <b/>
            <sz val="9"/>
            <color indexed="81"/>
            <rFont val="Tahoma"/>
            <family val="2"/>
          </rPr>
          <t>*INMINENTE=</t>
        </r>
        <r>
          <rPr>
            <sz val="9"/>
            <color indexed="81"/>
            <rFont val="Tahoma"/>
            <family val="2"/>
          </rPr>
          <t xml:space="preserve"> Es aquel fenómeno esperado que tiene alta probabilidad de ocurrir.</t>
        </r>
      </text>
    </comment>
    <comment ref="H2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xml:space="preserve">, por favor no lo diligencie.
</t>
        </r>
        <r>
          <rPr>
            <sz val="9"/>
            <color indexed="81"/>
            <rFont val="Tahoma"/>
            <family val="2"/>
          </rPr>
          <t xml:space="preserve">
</t>
        </r>
      </text>
    </comment>
  </commentList>
</comments>
</file>

<file path=xl/comments2.xml><?xml version="1.0" encoding="utf-8"?>
<comments xmlns="http://schemas.openxmlformats.org/spreadsheetml/2006/main">
  <authors>
    <author>OPS. Katherine Lisset Rodriguez Rojas</author>
  </authors>
  <commentList>
    <comment ref="C3" authorId="0" shapeId="0">
      <text>
        <r>
          <rPr>
            <b/>
            <sz val="9"/>
            <color indexed="81"/>
            <rFont val="Tahoma"/>
            <family val="2"/>
          </rPr>
          <t>OPS. Katherine Lisset Rodriguez Rojas:</t>
        </r>
        <r>
          <rPr>
            <sz val="9"/>
            <color indexed="81"/>
            <rFont val="Tahoma"/>
            <family val="2"/>
          </rPr>
          <t xml:space="preserve">
Lea con atención cada  pregunta y responda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NO</t>
        </r>
        <r>
          <rPr>
            <sz val="9"/>
            <color indexed="81"/>
            <rFont val="Tahoma"/>
            <family val="2"/>
          </rPr>
          <t xml:space="preserve"> cuando no existe o tiene un nivel deficiente de acuerdo a lo identificado en el análisis.</t>
        </r>
      </text>
    </comment>
    <comment ref="D3" authorId="0" shapeId="0">
      <text>
        <r>
          <rPr>
            <b/>
            <sz val="9"/>
            <color indexed="81"/>
            <rFont val="Tahoma"/>
            <family val="2"/>
          </rPr>
          <t>OPS. Katherine Lisset Rodriguez Rojas:</t>
        </r>
        <r>
          <rPr>
            <sz val="9"/>
            <color indexed="81"/>
            <rFont val="Tahoma"/>
            <family val="2"/>
          </rPr>
          <t xml:space="preserve">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 xml:space="preserve">NO </t>
        </r>
        <r>
          <rPr>
            <sz val="9"/>
            <color indexed="81"/>
            <rFont val="Tahoma"/>
            <family val="2"/>
          </rPr>
          <t>cuando no existe o tiene un nivel deficiente de acuerdo a lo identificado en el análisis.</t>
        </r>
      </text>
    </comment>
    <comment ref="G3"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H3" authorId="0" shapeId="0">
      <text>
        <r>
          <rPr>
            <b/>
            <sz val="9"/>
            <color indexed="81"/>
            <rFont val="Tahoma"/>
            <family val="2"/>
          </rPr>
          <t>OPS. Katherine Lisset Rodriguez Rojas:</t>
        </r>
        <r>
          <rPr>
            <sz val="9"/>
            <color indexed="81"/>
            <rFont val="Tahoma"/>
            <family val="2"/>
          </rPr>
          <t xml:space="preserve">
Si existen observaciones con respecto a la pregunta realizada, regístrelas e identifique los aspectos de mejora y contémplelos en los planes de acción.</t>
        </r>
      </text>
    </comment>
    <comment ref="C15" authorId="0" shapeId="0">
      <text>
        <r>
          <rPr>
            <b/>
            <sz val="9"/>
            <color indexed="81"/>
            <rFont val="Tahoma"/>
            <family val="2"/>
          </rPr>
          <t>OPS. Katherine Lisset Rodriguez Rojas:</t>
        </r>
        <r>
          <rPr>
            <sz val="9"/>
            <color indexed="81"/>
            <rFont val="Tahoma"/>
            <family val="2"/>
          </rPr>
          <t xml:space="preserve">
Lea con atención cada  pregunta y responda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NO</t>
        </r>
        <r>
          <rPr>
            <sz val="9"/>
            <color indexed="81"/>
            <rFont val="Tahoma"/>
            <family val="2"/>
          </rPr>
          <t xml:space="preserve"> cuando no existe o tiene un nivel deficiente de acuerdo a lo identificado en el análisis.</t>
        </r>
      </text>
    </comment>
    <comment ref="D15" authorId="0" shapeId="0">
      <text>
        <r>
          <rPr>
            <b/>
            <sz val="9"/>
            <color indexed="81"/>
            <rFont val="Tahoma"/>
            <family val="2"/>
          </rPr>
          <t>OPS. Katherine Lisset Rodriguez Rojas:</t>
        </r>
        <r>
          <rPr>
            <sz val="9"/>
            <color indexed="81"/>
            <rFont val="Tahoma"/>
            <family val="2"/>
          </rPr>
          <t xml:space="preserve">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 xml:space="preserve">NO </t>
        </r>
        <r>
          <rPr>
            <sz val="9"/>
            <color indexed="81"/>
            <rFont val="Tahoma"/>
            <family val="2"/>
          </rPr>
          <t>cuando no existe o tiene un nivel deficiente de acuerdo a lo identificado en el análisis.</t>
        </r>
      </text>
    </comment>
    <comment ref="G15"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H15" authorId="0" shapeId="0">
      <text>
        <r>
          <rPr>
            <b/>
            <sz val="9"/>
            <color indexed="81"/>
            <rFont val="Tahoma"/>
            <family val="2"/>
          </rPr>
          <t>OPS. Katherine Lisset Rodriguez Rojas:</t>
        </r>
        <r>
          <rPr>
            <sz val="9"/>
            <color indexed="81"/>
            <rFont val="Tahoma"/>
            <family val="2"/>
          </rPr>
          <t xml:space="preserve">
Si existen observaciones con respecto a la pregunta realizada, regístrelas e identifique los aspectos de mejora y contémplelos en los planes de acción.</t>
        </r>
      </text>
    </comment>
    <comment ref="C24" authorId="0" shapeId="0">
      <text>
        <r>
          <rPr>
            <b/>
            <sz val="9"/>
            <color indexed="81"/>
            <rFont val="Tahoma"/>
            <family val="2"/>
          </rPr>
          <t>OPS. Katherine Lisset Rodriguez Rojas:</t>
        </r>
        <r>
          <rPr>
            <sz val="9"/>
            <color indexed="81"/>
            <rFont val="Tahoma"/>
            <family val="2"/>
          </rPr>
          <t xml:space="preserve">
Lea con atención cada  pregunta y responda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NO</t>
        </r>
        <r>
          <rPr>
            <sz val="9"/>
            <color indexed="81"/>
            <rFont val="Tahoma"/>
            <family val="2"/>
          </rPr>
          <t xml:space="preserve"> cuando no existe o tiene un nivel deficiente de acuerdo a lo identificado en el análisis.</t>
        </r>
      </text>
    </comment>
    <comment ref="D24" authorId="0" shapeId="0">
      <text>
        <r>
          <rPr>
            <b/>
            <sz val="9"/>
            <color indexed="81"/>
            <rFont val="Tahoma"/>
            <family val="2"/>
          </rPr>
          <t>OPS. Katherine Lisset Rodriguez Rojas:</t>
        </r>
        <r>
          <rPr>
            <sz val="9"/>
            <color indexed="81"/>
            <rFont val="Tahoma"/>
            <family val="2"/>
          </rPr>
          <t xml:space="preserve">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 xml:space="preserve">NO </t>
        </r>
        <r>
          <rPr>
            <sz val="9"/>
            <color indexed="81"/>
            <rFont val="Tahoma"/>
            <family val="2"/>
          </rPr>
          <t>cuando no existe o tiene un nivel deficiente de acuerdo a lo identificado en el análisis.</t>
        </r>
      </text>
    </comment>
    <comment ref="G2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H24" authorId="0" shapeId="0">
      <text>
        <r>
          <rPr>
            <b/>
            <sz val="9"/>
            <color indexed="81"/>
            <rFont val="Tahoma"/>
            <family val="2"/>
          </rPr>
          <t>OPS. Katherine Lisset Rodriguez Rojas:</t>
        </r>
        <r>
          <rPr>
            <sz val="9"/>
            <color indexed="81"/>
            <rFont val="Tahoma"/>
            <family val="2"/>
          </rPr>
          <t xml:space="preserve">
Si existen observaciones con respecto a la pregunta realizada, regístrelas e identifique los aspectos de mejora y contémplelos en los planes de acción.</t>
        </r>
      </text>
    </comment>
  </commentList>
</comments>
</file>

<file path=xl/comments3.xml><?xml version="1.0" encoding="utf-8"?>
<comments xmlns="http://schemas.openxmlformats.org/spreadsheetml/2006/main">
  <authors>
    <author>OPS. Katherine Lisset Rodriguez Rojas</author>
  </authors>
  <commentList>
    <comment ref="C3" authorId="0" shapeId="0">
      <text>
        <r>
          <rPr>
            <b/>
            <sz val="9"/>
            <color indexed="81"/>
            <rFont val="Tahoma"/>
            <family val="2"/>
          </rPr>
          <t>OPS. Katherine Lisset Rodriguez Rojas:</t>
        </r>
        <r>
          <rPr>
            <sz val="9"/>
            <color indexed="81"/>
            <rFont val="Tahoma"/>
            <family val="2"/>
          </rPr>
          <t xml:space="preserve">
Lea con atención cada  pregunta y responda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NO</t>
        </r>
        <r>
          <rPr>
            <sz val="9"/>
            <color indexed="81"/>
            <rFont val="Tahoma"/>
            <family val="2"/>
          </rPr>
          <t xml:space="preserve"> cuando no existe o tiene un nivel deficiente de acuerdo a lo identificado en el análisis.</t>
        </r>
      </text>
    </comment>
    <comment ref="D3" authorId="0" shapeId="0">
      <text>
        <r>
          <rPr>
            <b/>
            <sz val="9"/>
            <color indexed="81"/>
            <rFont val="Tahoma"/>
            <family val="2"/>
          </rPr>
          <t>OPS. Katherine Lisset Rodriguez Rojas:</t>
        </r>
        <r>
          <rPr>
            <sz val="9"/>
            <color indexed="81"/>
            <rFont val="Tahoma"/>
            <family val="2"/>
          </rPr>
          <t xml:space="preserve">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 xml:space="preserve">NO </t>
        </r>
        <r>
          <rPr>
            <sz val="9"/>
            <color indexed="81"/>
            <rFont val="Tahoma"/>
            <family val="2"/>
          </rPr>
          <t>cuando no existe o tiene un nivel deficiente de acuerdo a lo identificado en el análisis.</t>
        </r>
      </text>
    </comment>
    <comment ref="G3"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H3" authorId="0" shapeId="0">
      <text>
        <r>
          <rPr>
            <b/>
            <sz val="9"/>
            <color indexed="81"/>
            <rFont val="Tahoma"/>
            <family val="2"/>
          </rPr>
          <t>OPS. Katherine Lisset Rodriguez Rojas:</t>
        </r>
        <r>
          <rPr>
            <sz val="9"/>
            <color indexed="81"/>
            <rFont val="Tahoma"/>
            <family val="2"/>
          </rPr>
          <t xml:space="preserve">
Si existen observaciones con respecto a la pregunta realizada, regístrelas e identifique los aspectos de mejora y contémplelos en los planes de acción.</t>
        </r>
      </text>
    </comment>
    <comment ref="C10" authorId="0" shapeId="0">
      <text>
        <r>
          <rPr>
            <b/>
            <sz val="9"/>
            <color indexed="81"/>
            <rFont val="Tahoma"/>
            <family val="2"/>
          </rPr>
          <t>OPS. Katherine Lisset Rodriguez Rojas:</t>
        </r>
        <r>
          <rPr>
            <sz val="9"/>
            <color indexed="81"/>
            <rFont val="Tahoma"/>
            <family val="2"/>
          </rPr>
          <t xml:space="preserve">
Lea con atención cada  pregunta y responda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NO</t>
        </r>
        <r>
          <rPr>
            <sz val="9"/>
            <color indexed="81"/>
            <rFont val="Tahoma"/>
            <family val="2"/>
          </rPr>
          <t xml:space="preserve"> cuando no existe o tiene un nivel deficiente de acuerdo a lo identificado en el análisis.</t>
        </r>
      </text>
    </comment>
    <comment ref="D10" authorId="0" shapeId="0">
      <text>
        <r>
          <rPr>
            <b/>
            <sz val="9"/>
            <color indexed="81"/>
            <rFont val="Tahoma"/>
            <family val="2"/>
          </rPr>
          <t>OPS. Katherine Lisset Rodriguez Rojas:</t>
        </r>
        <r>
          <rPr>
            <sz val="9"/>
            <color indexed="81"/>
            <rFont val="Tahoma"/>
            <family val="2"/>
          </rPr>
          <t xml:space="preserve">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 xml:space="preserve">NO </t>
        </r>
        <r>
          <rPr>
            <sz val="9"/>
            <color indexed="81"/>
            <rFont val="Tahoma"/>
            <family val="2"/>
          </rPr>
          <t>cuando no existe o tiene un nivel deficiente de acuerdo a lo identificado en el análisis.</t>
        </r>
      </text>
    </comment>
    <comment ref="G10"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H10" authorId="0" shapeId="0">
      <text>
        <r>
          <rPr>
            <b/>
            <sz val="9"/>
            <color indexed="81"/>
            <rFont val="Tahoma"/>
            <family val="2"/>
          </rPr>
          <t>OPS. Katherine Lisset Rodriguez Rojas:</t>
        </r>
        <r>
          <rPr>
            <sz val="9"/>
            <color indexed="81"/>
            <rFont val="Tahoma"/>
            <family val="2"/>
          </rPr>
          <t xml:space="preserve">
Si existen observaciones con respecto a la pregunta realizada, regístrelas e identifique los aspectos de mejora y contémplelos en los planes de acción.</t>
        </r>
      </text>
    </comment>
    <comment ref="C22" authorId="0" shapeId="0">
      <text>
        <r>
          <rPr>
            <b/>
            <sz val="9"/>
            <color indexed="81"/>
            <rFont val="Tahoma"/>
            <family val="2"/>
          </rPr>
          <t>OPS. Katherine Lisset Rodriguez Rojas:</t>
        </r>
        <r>
          <rPr>
            <sz val="9"/>
            <color indexed="81"/>
            <rFont val="Tahoma"/>
            <family val="2"/>
          </rPr>
          <t xml:space="preserve">
Lea con atención cada  pregunta y responda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NO</t>
        </r>
        <r>
          <rPr>
            <sz val="9"/>
            <color indexed="81"/>
            <rFont val="Tahoma"/>
            <family val="2"/>
          </rPr>
          <t xml:space="preserve"> cuando no existe o tiene un nivel deficiente de acuerdo a lo identificado en el análisis.</t>
        </r>
      </text>
    </comment>
    <comment ref="D22" authorId="0" shapeId="0">
      <text>
        <r>
          <rPr>
            <b/>
            <sz val="9"/>
            <color indexed="81"/>
            <rFont val="Tahoma"/>
            <family val="2"/>
          </rPr>
          <t>OPS. Katherine Lisset Rodriguez Rojas:</t>
        </r>
        <r>
          <rPr>
            <sz val="9"/>
            <color indexed="81"/>
            <rFont val="Tahoma"/>
            <family val="2"/>
          </rPr>
          <t xml:space="preserve">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 xml:space="preserve">NO </t>
        </r>
        <r>
          <rPr>
            <sz val="9"/>
            <color indexed="81"/>
            <rFont val="Tahoma"/>
            <family val="2"/>
          </rPr>
          <t>cuando no existe o tiene un nivel deficiente de acuerdo a lo identificado en el análisis.</t>
        </r>
      </text>
    </comment>
    <comment ref="G22"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H22" authorId="0" shapeId="0">
      <text>
        <r>
          <rPr>
            <b/>
            <sz val="9"/>
            <color indexed="81"/>
            <rFont val="Tahoma"/>
            <family val="2"/>
          </rPr>
          <t>OPS. Katherine Lisset Rodriguez Rojas:</t>
        </r>
        <r>
          <rPr>
            <sz val="9"/>
            <color indexed="81"/>
            <rFont val="Tahoma"/>
            <family val="2"/>
          </rPr>
          <t xml:space="preserve">
Si existen observaciones con respecto a la pregunta realizada, regístrelas e identifique los aspectos de mejora y contémplelos en los planes de acción.</t>
        </r>
      </text>
    </comment>
  </commentList>
</comments>
</file>

<file path=xl/comments4.xml><?xml version="1.0" encoding="utf-8"?>
<comments xmlns="http://schemas.openxmlformats.org/spreadsheetml/2006/main">
  <authors>
    <author>OPS. Katherine Lisset Rodriguez Rojas</author>
  </authors>
  <commentList>
    <comment ref="C3" authorId="0" shapeId="0">
      <text>
        <r>
          <rPr>
            <b/>
            <sz val="9"/>
            <color indexed="81"/>
            <rFont val="Tahoma"/>
            <family val="2"/>
          </rPr>
          <t>OPS. Katherine Lisset Rodriguez Rojas:</t>
        </r>
        <r>
          <rPr>
            <sz val="9"/>
            <color indexed="81"/>
            <rFont val="Tahoma"/>
            <family val="2"/>
          </rPr>
          <t xml:space="preserve">
Lea con atención cada  pregunta y responda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NO</t>
        </r>
        <r>
          <rPr>
            <sz val="9"/>
            <color indexed="81"/>
            <rFont val="Tahoma"/>
            <family val="2"/>
          </rPr>
          <t xml:space="preserve"> cuando no existe o tiene un nivel deficiente de acuerdo a lo identificado en el análisis.</t>
        </r>
      </text>
    </comment>
    <comment ref="D3" authorId="0" shapeId="0">
      <text>
        <r>
          <rPr>
            <b/>
            <sz val="9"/>
            <color indexed="81"/>
            <rFont val="Tahoma"/>
            <family val="2"/>
          </rPr>
          <t>OPS. Katherine Lisset Rodriguez Rojas:</t>
        </r>
        <r>
          <rPr>
            <sz val="9"/>
            <color indexed="81"/>
            <rFont val="Tahoma"/>
            <family val="2"/>
          </rPr>
          <t xml:space="preserve">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 xml:space="preserve">NO </t>
        </r>
        <r>
          <rPr>
            <sz val="9"/>
            <color indexed="81"/>
            <rFont val="Tahoma"/>
            <family val="2"/>
          </rPr>
          <t>cuando no existe o tiene un nivel deficiente de acuerdo a lo identificado en el análisis.</t>
        </r>
      </text>
    </comment>
    <comment ref="G3"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H3" authorId="0" shapeId="0">
      <text>
        <r>
          <rPr>
            <b/>
            <sz val="9"/>
            <color indexed="81"/>
            <rFont val="Tahoma"/>
            <family val="2"/>
          </rPr>
          <t>OPS. Katherine Lisset Rodriguez Rojas:</t>
        </r>
        <r>
          <rPr>
            <sz val="9"/>
            <color indexed="81"/>
            <rFont val="Tahoma"/>
            <family val="2"/>
          </rPr>
          <t xml:space="preserve">
Si existen observaciones con respecto a la pregunta realizada, regístrelas e identifique los aspectos de mejora y contémplelos en los planes de acción.</t>
        </r>
      </text>
    </comment>
    <comment ref="C12" authorId="0" shapeId="0">
      <text>
        <r>
          <rPr>
            <b/>
            <sz val="9"/>
            <color indexed="81"/>
            <rFont val="Tahoma"/>
            <family val="2"/>
          </rPr>
          <t>OPS. Katherine Lisset Rodriguez Rojas:</t>
        </r>
        <r>
          <rPr>
            <sz val="9"/>
            <color indexed="81"/>
            <rFont val="Tahoma"/>
            <family val="2"/>
          </rPr>
          <t xml:space="preserve">
Lea con atención cada  pregunta y responda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NO</t>
        </r>
        <r>
          <rPr>
            <sz val="9"/>
            <color indexed="81"/>
            <rFont val="Tahoma"/>
            <family val="2"/>
          </rPr>
          <t xml:space="preserve"> cuando no existe o tiene un nivel deficiente de acuerdo a lo identificado en el análisis.</t>
        </r>
      </text>
    </comment>
    <comment ref="D12" authorId="0" shapeId="0">
      <text>
        <r>
          <rPr>
            <b/>
            <sz val="9"/>
            <color indexed="81"/>
            <rFont val="Tahoma"/>
            <family val="2"/>
          </rPr>
          <t>OPS. Katherine Lisset Rodriguez Rojas:</t>
        </r>
        <r>
          <rPr>
            <sz val="9"/>
            <color indexed="81"/>
            <rFont val="Tahoma"/>
            <family val="2"/>
          </rPr>
          <t xml:space="preserve">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 xml:space="preserve">NO </t>
        </r>
        <r>
          <rPr>
            <sz val="9"/>
            <color indexed="81"/>
            <rFont val="Tahoma"/>
            <family val="2"/>
          </rPr>
          <t>cuando no existe o tiene un nivel deficiente de acuerdo a lo identificado en el análisis.</t>
        </r>
      </text>
    </comment>
    <comment ref="G12"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H12" authorId="0" shapeId="0">
      <text>
        <r>
          <rPr>
            <b/>
            <sz val="9"/>
            <color indexed="81"/>
            <rFont val="Tahoma"/>
            <family val="2"/>
          </rPr>
          <t>OPS. Katherine Lisset Rodriguez Rojas:</t>
        </r>
        <r>
          <rPr>
            <sz val="9"/>
            <color indexed="81"/>
            <rFont val="Tahoma"/>
            <family val="2"/>
          </rPr>
          <t xml:space="preserve">
Si existen observaciones con respecto a la pregunta realizada, regístrelas e identifique los aspectos de mejora y contémplelos en los planes de acción.</t>
        </r>
      </text>
    </comment>
    <comment ref="C20" authorId="0" shapeId="0">
      <text>
        <r>
          <rPr>
            <b/>
            <sz val="9"/>
            <color indexed="81"/>
            <rFont val="Tahoma"/>
            <family val="2"/>
          </rPr>
          <t>OPS. Katherine Lisset Rodriguez Rojas:</t>
        </r>
        <r>
          <rPr>
            <sz val="9"/>
            <color indexed="81"/>
            <rFont val="Tahoma"/>
            <family val="2"/>
          </rPr>
          <t xml:space="preserve">
Lea con atención cada  pregunta y responda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NO</t>
        </r>
        <r>
          <rPr>
            <sz val="9"/>
            <color indexed="81"/>
            <rFont val="Tahoma"/>
            <family val="2"/>
          </rPr>
          <t xml:space="preserve"> cuando no existe o tiene un nivel deficiente de acuerdo a lo identificado en el análisis.</t>
        </r>
      </text>
    </comment>
    <comment ref="D20" authorId="0" shapeId="0">
      <text>
        <r>
          <rPr>
            <b/>
            <sz val="9"/>
            <color indexed="81"/>
            <rFont val="Tahoma"/>
            <family val="2"/>
          </rPr>
          <t>OPS. Katherine Lisset Rodriguez Rojas:</t>
        </r>
        <r>
          <rPr>
            <sz val="9"/>
            <color indexed="81"/>
            <rFont val="Tahoma"/>
            <family val="2"/>
          </rPr>
          <t xml:space="preserve">
marcando con una (</t>
        </r>
        <r>
          <rPr>
            <b/>
            <sz val="9"/>
            <color indexed="81"/>
            <rFont val="Tahoma"/>
            <family val="2"/>
          </rPr>
          <t>X</t>
        </r>
        <r>
          <rPr>
            <sz val="9"/>
            <color indexed="81"/>
            <rFont val="Tahoma"/>
            <family val="2"/>
          </rPr>
          <t xml:space="preserve">) </t>
        </r>
        <r>
          <rPr>
            <b/>
            <sz val="9"/>
            <color indexed="81"/>
            <rFont val="Tahoma"/>
            <family val="2"/>
          </rPr>
          <t>SI,</t>
        </r>
        <r>
          <rPr>
            <sz val="9"/>
            <color indexed="81"/>
            <rFont val="Tahoma"/>
            <family val="2"/>
          </rPr>
          <t xml:space="preserve"> cuando existe o tiene un nivel bueno. </t>
        </r>
        <r>
          <rPr>
            <b/>
            <sz val="9"/>
            <color indexed="81"/>
            <rFont val="Tahoma"/>
            <family val="2"/>
          </rPr>
          <t>PARCIAL</t>
        </r>
        <r>
          <rPr>
            <sz val="9"/>
            <color indexed="81"/>
            <rFont val="Tahoma"/>
            <family val="2"/>
          </rPr>
          <t xml:space="preserve">, cuando la implementación no está terminada o tiene un nivel regular. </t>
        </r>
        <r>
          <rPr>
            <b/>
            <sz val="9"/>
            <color indexed="81"/>
            <rFont val="Tahoma"/>
            <family val="2"/>
          </rPr>
          <t xml:space="preserve">NO </t>
        </r>
        <r>
          <rPr>
            <sz val="9"/>
            <color indexed="81"/>
            <rFont val="Tahoma"/>
            <family val="2"/>
          </rPr>
          <t>cuando no existe o tiene un nivel deficiente de acuerdo a lo identificado en el análisis.</t>
        </r>
      </text>
    </comment>
    <comment ref="G20"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H20" authorId="0" shapeId="0">
      <text>
        <r>
          <rPr>
            <b/>
            <sz val="9"/>
            <color indexed="81"/>
            <rFont val="Tahoma"/>
            <family val="2"/>
          </rPr>
          <t>OPS. Katherine Lisset Rodriguez Rojas:</t>
        </r>
        <r>
          <rPr>
            <sz val="9"/>
            <color indexed="81"/>
            <rFont val="Tahoma"/>
            <family val="2"/>
          </rPr>
          <t xml:space="preserve">
Si existen observaciones con respecto a la pregunta realizada, regístrelas e identifique los aspectos de mejora y contémplelos en los planes de acción.</t>
        </r>
      </text>
    </comment>
  </commentList>
</comments>
</file>

<file path=xl/comments5.xml><?xml version="1.0" encoding="utf-8"?>
<comments xmlns="http://schemas.openxmlformats.org/spreadsheetml/2006/main">
  <authors>
    <author>OPS. Katherine Lisset Rodriguez Rojas</author>
  </authors>
  <commentList>
    <comment ref="A4" authorId="0" shapeId="0">
      <text>
        <r>
          <rPr>
            <b/>
            <sz val="9"/>
            <color indexed="81"/>
            <rFont val="Tahoma"/>
            <family val="2"/>
          </rPr>
          <t>OPS. Katherine Lisset Rodriguez Rojas:</t>
        </r>
        <r>
          <rPr>
            <sz val="9"/>
            <color indexed="81"/>
            <rFont val="Tahoma"/>
            <family val="2"/>
          </rPr>
          <t xml:space="preserve">
Escriba las amenazas identificadas en la Matriz análisis de amenazas DGSM.</t>
        </r>
      </text>
    </comment>
    <comment ref="B4" authorId="0" shapeId="0">
      <text>
        <r>
          <rPr>
            <b/>
            <sz val="9"/>
            <color indexed="81"/>
            <rFont val="Tahoma"/>
            <family val="2"/>
          </rPr>
          <t>OPS. Katherine Lisset Rodriguez Rojas:</t>
        </r>
        <r>
          <rPr>
            <sz val="9"/>
            <color indexed="81"/>
            <rFont val="Tahoma"/>
            <family val="2"/>
          </rPr>
          <t xml:space="preserve">
Seleccione la calificación dada a cada amenaza en la Matriz análisis de amenazas DGSM.</t>
        </r>
      </text>
    </comment>
    <comment ref="C4" authorId="0" shapeId="0">
      <text>
        <r>
          <rPr>
            <b/>
            <sz val="9"/>
            <color indexed="81"/>
            <rFont val="Tahoma"/>
            <family val="2"/>
          </rPr>
          <t>OPS. Katherine Lisset Rodriguez Rojas:</t>
        </r>
        <r>
          <rPr>
            <sz val="9"/>
            <color indexed="81"/>
            <rFont val="Tahoma"/>
            <family val="2"/>
          </rPr>
          <t xml:space="preserve">
Ubique en el rombo el color asignado a la calificación dada a la amenaza en la Matriz análisis de amenazas DGSM.
</t>
        </r>
      </text>
    </comment>
    <comment ref="D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E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F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G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H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xml:space="preserve">, por favor no lo diligencie.
 </t>
        </r>
      </text>
    </comment>
    <comment ref="I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J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K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L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M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xml:space="preserve">, por favor no lo diligencie.
 </t>
        </r>
      </text>
    </comment>
    <comment ref="N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xml:space="preserve"> por favor no lo diligencie.</t>
        </r>
      </text>
    </comment>
    <comment ref="O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P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Q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R4" authorId="0" shapeId="0">
      <text>
        <r>
          <rPr>
            <b/>
            <sz val="9"/>
            <color indexed="81"/>
            <rFont val="Tahoma"/>
            <family val="2"/>
          </rPr>
          <t>OPS. Katherine Lisset Rodriguez Rojas:</t>
        </r>
        <r>
          <rPr>
            <sz val="9"/>
            <color indexed="81"/>
            <rFont val="Tahoma"/>
            <family val="2"/>
          </rPr>
          <t xml:space="preserve">
Este espacio se encuentra </t>
        </r>
        <r>
          <rPr>
            <b/>
            <sz val="9"/>
            <color indexed="81"/>
            <rFont val="Tahoma"/>
            <family val="2"/>
          </rPr>
          <t>FORMULADO</t>
        </r>
        <r>
          <rPr>
            <sz val="9"/>
            <color indexed="81"/>
            <rFont val="Tahoma"/>
            <family val="2"/>
          </rPr>
          <t>, por favor no lo diligencie.</t>
        </r>
      </text>
    </comment>
    <comment ref="S4" authorId="0" shapeId="0">
      <text>
        <r>
          <rPr>
            <b/>
            <sz val="9"/>
            <color indexed="81"/>
            <rFont val="Tahoma"/>
            <family val="2"/>
          </rPr>
          <t>OPS. Katherine Lisset Rodriguez Rojas:</t>
        </r>
        <r>
          <rPr>
            <sz val="9"/>
            <color indexed="81"/>
            <rFont val="Tahoma"/>
            <family val="2"/>
          </rPr>
          <t xml:space="preserve">
Pinte cada rombo del diamante según la calificación obtenida para la amenaza y para cada elemento de vulnerabilidadde la siguiente forma:
*El rombo que se encuentra en la parte SUPERIOR del diamante pintelo del color que se encuentra en la columna "COLOR ROMBO PERSONAS"
*El rombo que se encuentra en la parte ISQUIERDA del diamante pintelo del color que se encuentra en la columna "COLOR ROMBO RECURSOS"
*El rombo que se encuentra en la parte INFERIOR  del diamante pintelo del color que se encuentra en la columna "COLOR ROMBO" en el ITEM ANÁLISIS DE AMENZAS. 
*El rombo que se encuentra en la parte DERECHA del diamante pintelo del color que se encuentra en la columna "COLOR ROMBO SISTEMAS Y PROCESOS"</t>
        </r>
      </text>
    </comment>
    <comment ref="T4" authorId="0" shapeId="0">
      <text>
        <r>
          <rPr>
            <b/>
            <sz val="9"/>
            <color indexed="81"/>
            <rFont val="Tahoma"/>
            <family val="2"/>
          </rPr>
          <t>OPS. Katherine Lisset Rodriguez Rojas:</t>
        </r>
        <r>
          <rPr>
            <sz val="9"/>
            <color indexed="81"/>
            <rFont val="Tahoma"/>
            <family val="2"/>
          </rPr>
          <t xml:space="preserve">
Determine el nivel de riesgo global  según los criterios de combinación de colores planteados en la Tabla No. 5, anexa en el punto 7 del Procedimiento análisis de amenazas y determinación de la vulnerabilidad  de acuerdo a la combinación de los cuatro colores obtenidos dentro del diamante.</t>
        </r>
      </text>
    </comment>
  </commentList>
</comments>
</file>

<file path=xl/comments6.xml><?xml version="1.0" encoding="utf-8"?>
<comments xmlns="http://schemas.openxmlformats.org/spreadsheetml/2006/main">
  <authors>
    <author>OPS. Katherine Lisset Rodriguez Rojas</author>
  </authors>
  <commentList>
    <comment ref="A3" authorId="0" shapeId="0">
      <text>
        <r>
          <rPr>
            <b/>
            <sz val="9"/>
            <color indexed="81"/>
            <rFont val="Tahoma"/>
            <family val="2"/>
          </rPr>
          <t>OPS. Katherine Lisset Rodriguez Rojas:</t>
        </r>
        <r>
          <rPr>
            <sz val="9"/>
            <color indexed="81"/>
            <rFont val="Tahoma"/>
            <family val="2"/>
          </rPr>
          <t xml:space="preserve">
Escriba las amenazas identificadas con Nivel de Riesgo ALTO y MEDIO en la  Matriz consolidado análisis de amenazas, vulnerabilidad y nivel de riesgo DGSM </t>
        </r>
      </text>
    </comment>
    <comment ref="B3" authorId="0" shapeId="0">
      <text>
        <r>
          <rPr>
            <b/>
            <sz val="9"/>
            <color indexed="81"/>
            <rFont val="Tahoma"/>
            <family val="2"/>
          </rPr>
          <t xml:space="preserve">OPS. Katherine Lisset Rodriguez Rojas:
</t>
        </r>
        <r>
          <rPr>
            <sz val="9"/>
            <color indexed="81"/>
            <rFont val="Tahoma"/>
            <family val="2"/>
          </rPr>
          <t>Describa las medidas de intervención para cada amenaza de acuerdo a las observaciones y el nivel de riesgo obtenido para cada una.</t>
        </r>
      </text>
    </comment>
    <comment ref="C3" authorId="0" shapeId="0">
      <text>
        <r>
          <rPr>
            <b/>
            <sz val="9"/>
            <color indexed="81"/>
            <rFont val="Tahoma"/>
            <family val="2"/>
          </rPr>
          <t>OPS. Katherine Lisset Rodriguez Rojas:</t>
        </r>
        <r>
          <rPr>
            <sz val="9"/>
            <color indexed="81"/>
            <rFont val="Tahoma"/>
            <family val="2"/>
          </rPr>
          <t xml:space="preserve">
Indique  la fecha de ejecución (Día /Mes/ Año)  de las medidas de intervención propuestas de acuerdo al análisis amenazas y determinación de la vulnerabilidad.</t>
        </r>
      </text>
    </comment>
    <comment ref="D3" authorId="0" shapeId="0">
      <text>
        <r>
          <rPr>
            <b/>
            <sz val="9"/>
            <color indexed="81"/>
            <rFont val="Tahoma"/>
            <family val="2"/>
          </rPr>
          <t>OPS. Katherine Lisset Rodriguez Rojas:</t>
        </r>
        <r>
          <rPr>
            <sz val="9"/>
            <color indexed="81"/>
            <rFont val="Tahoma"/>
            <family val="2"/>
          </rPr>
          <t xml:space="preserve">
Escriba el nombre completo del responsable de la ejecución de las medidas de intervención propuestas para cada amenaza. </t>
        </r>
      </text>
    </comment>
  </commentList>
</comments>
</file>

<file path=xl/comments7.xml><?xml version="1.0" encoding="utf-8"?>
<comments xmlns="http://schemas.openxmlformats.org/spreadsheetml/2006/main">
  <authors>
    <author>A3V7O2A9</author>
  </authors>
  <commentList>
    <comment ref="A3" authorId="0" shapeId="0">
      <text>
        <r>
          <rPr>
            <b/>
            <sz val="15"/>
            <color indexed="81"/>
            <rFont val="Gill Sans MT"/>
            <family val="2"/>
          </rPr>
          <t>Naturales:</t>
        </r>
        <r>
          <rPr>
            <sz val="15"/>
            <color indexed="81"/>
            <rFont val="Gill Sans MT"/>
            <family val="2"/>
          </rPr>
          <t xml:space="preserve">
Sismos, Tormentas eléctricas, Granizadas, Vendavales, Lluvias Torrenciales.</t>
        </r>
        <r>
          <rPr>
            <b/>
            <sz val="15"/>
            <color indexed="81"/>
            <rFont val="Gill Sans MT"/>
            <family val="2"/>
          </rPr>
          <t xml:space="preserve">
Tecnológicos:</t>
        </r>
        <r>
          <rPr>
            <sz val="15"/>
            <color indexed="81"/>
            <rFont val="Gill Sans MT"/>
            <family val="2"/>
          </rPr>
          <t xml:space="preserve">
Explosiones, Incendios, Colisiones Aéreas, Colisiones Terrestres, Falla en el fluido eléctrico, Falla en la red de acueducto, Falla en la red de alcantarillado, Falla en el sistema de comunicaciones.</t>
        </r>
        <r>
          <rPr>
            <b/>
            <sz val="15"/>
            <color indexed="81"/>
            <rFont val="Gill Sans MT"/>
            <family val="2"/>
          </rPr>
          <t xml:space="preserve">
Sociales:
</t>
        </r>
        <r>
          <rPr>
            <sz val="15"/>
            <color indexed="81"/>
            <rFont val="Gill Sans MT"/>
            <family val="2"/>
          </rPr>
          <t>Terrorismo, Problemas en la seguridad física de las personas por cargo u oficio.</t>
        </r>
        <r>
          <rPr>
            <b/>
            <sz val="15"/>
            <color indexed="81"/>
            <rFont val="Gill Sans MT"/>
            <family val="2"/>
          </rPr>
          <t xml:space="preserve">
</t>
        </r>
      </text>
    </comment>
    <comment ref="F3" authorId="0" shapeId="0">
      <text>
        <r>
          <rPr>
            <b/>
            <sz val="15"/>
            <color indexed="81"/>
            <rFont val="Gill Sans MT"/>
            <family val="2"/>
          </rPr>
          <t xml:space="preserve">Posible: </t>
        </r>
        <r>
          <rPr>
            <sz val="15"/>
            <color indexed="81"/>
            <rFont val="Gill Sans MT"/>
            <family val="2"/>
          </rPr>
          <t xml:space="preserve">
Nunca ha sucedido</t>
        </r>
        <r>
          <rPr>
            <b/>
            <sz val="15"/>
            <color indexed="81"/>
            <rFont val="Gill Sans MT"/>
            <family val="2"/>
          </rPr>
          <t xml:space="preserve">
Probable:</t>
        </r>
        <r>
          <rPr>
            <sz val="15"/>
            <color indexed="81"/>
            <rFont val="Gill Sans MT"/>
            <family val="2"/>
          </rPr>
          <t xml:space="preserve">
Puede suceder hay argumentos técnicos y científicos.</t>
        </r>
        <r>
          <rPr>
            <b/>
            <sz val="15"/>
            <color indexed="81"/>
            <rFont val="Gill Sans MT"/>
            <family val="2"/>
          </rPr>
          <t xml:space="preserve">
Inminente:
</t>
        </r>
        <r>
          <rPr>
            <sz val="15"/>
            <color indexed="81"/>
            <rFont val="Gill Sans MT"/>
            <family val="2"/>
          </rPr>
          <t>Ya se ha presentado o hay alta probabilidad de ocurrir.</t>
        </r>
      </text>
    </comment>
    <comment ref="G3" authorId="0" shapeId="0">
      <text>
        <r>
          <rPr>
            <b/>
            <sz val="15"/>
            <color indexed="81"/>
            <rFont val="Gill Sans MT"/>
            <family val="2"/>
          </rPr>
          <t xml:space="preserve">POSIBLE Verde
PROBABLE Amarrillo
ROJO Inminente
</t>
        </r>
      </text>
    </comment>
  </commentList>
</comments>
</file>

<file path=xl/comments8.xml><?xml version="1.0" encoding="utf-8"?>
<comments xmlns="http://schemas.openxmlformats.org/spreadsheetml/2006/main">
  <authors>
    <author>JWA007</author>
    <author>tc={41CC0AD1-5892-4924-8D53-7A87D91FB9DE}</author>
    <author>tc={72886B4A-A438-4231-B761-34B003118EAB}</author>
  </authors>
  <commentList>
    <comment ref="F3" authorId="0" shapeId="0">
      <text>
        <r>
          <rPr>
            <sz val="9"/>
            <color indexed="81"/>
            <rFont val="Tahoma"/>
            <family val="2"/>
          </rPr>
          <t>0.0; existen elementos, recursos o procedimientos
0,5;existen parcialmente recurso o procedimientos
1,0; no hay elementos recursos o procedimientos</t>
        </r>
      </text>
    </comment>
    <comment ref="G53"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Verificar ortografía</t>
        </r>
      </text>
    </comment>
    <comment ref="F56" authorId="0" shapeId="0">
      <text>
        <r>
          <rPr>
            <b/>
            <sz val="9"/>
            <color indexed="81"/>
            <rFont val="Tahoma"/>
            <family val="2"/>
          </rPr>
          <t>JWA007:</t>
        </r>
        <r>
          <rPr>
            <sz val="9"/>
            <color indexed="81"/>
            <rFont val="Tahoma"/>
            <family val="2"/>
          </rPr>
          <t xml:space="preserve">
0.0; existen elementos, recursos o procedimientos
0,5;existen parcialmente recurso o procedimientos
1,0; no hay elementos recursos o procedimientos</t>
        </r>
      </text>
    </comment>
    <comment ref="G71"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mejorar redacción de estos 3 puntos</t>
        </r>
      </text>
    </comment>
  </commentList>
</comments>
</file>

<file path=xl/comments9.xml><?xml version="1.0" encoding="utf-8"?>
<comments xmlns="http://schemas.openxmlformats.org/spreadsheetml/2006/main">
  <authors>
    <author>A3V7O2A9</author>
  </authors>
  <commentList>
    <comment ref="A3" authorId="0" shapeId="0">
      <text>
        <r>
          <rPr>
            <b/>
            <sz val="9"/>
            <color indexed="81"/>
            <rFont val="Tahoma"/>
            <family val="2"/>
          </rPr>
          <t>Naturales:</t>
        </r>
        <r>
          <rPr>
            <sz val="9"/>
            <color indexed="81"/>
            <rFont val="Tahoma"/>
            <family val="2"/>
          </rPr>
          <t xml:space="preserve">
Sismos, Tormentas eléctricas, Granizadas, Vendavales, Lluvias Torrenciales.</t>
        </r>
        <r>
          <rPr>
            <b/>
            <sz val="9"/>
            <color indexed="81"/>
            <rFont val="Tahoma"/>
            <family val="2"/>
          </rPr>
          <t xml:space="preserve">
Tecnológicos:</t>
        </r>
        <r>
          <rPr>
            <sz val="9"/>
            <color indexed="81"/>
            <rFont val="Tahoma"/>
            <family val="2"/>
          </rPr>
          <t xml:space="preserve">
Explosiones, Incendios, Colisiones Aéreas, Colisiones Terrestres, Falla en el fluido eléctrico, Falla en la red de acueducto, Falla en la red de alcantarillado, Falla en el sistema de comunicaciones.</t>
        </r>
        <r>
          <rPr>
            <b/>
            <sz val="9"/>
            <color indexed="81"/>
            <rFont val="Tahoma"/>
            <family val="2"/>
          </rPr>
          <t xml:space="preserve">
Sociales:
</t>
        </r>
        <r>
          <rPr>
            <sz val="9"/>
            <color indexed="81"/>
            <rFont val="Tahoma"/>
            <family val="2"/>
          </rPr>
          <t>Terrorismo, Problemas en la seguridad física de las personas por cargo u oficio.</t>
        </r>
      </text>
    </comment>
    <comment ref="B3" authorId="0" shapeId="0">
      <text>
        <r>
          <rPr>
            <b/>
            <sz val="15"/>
            <color indexed="81"/>
            <rFont val="Gill Sans MT"/>
            <family val="2"/>
          </rPr>
          <t xml:space="preserve">Posible: </t>
        </r>
        <r>
          <rPr>
            <sz val="15"/>
            <color indexed="81"/>
            <rFont val="Gill Sans MT"/>
            <family val="2"/>
          </rPr>
          <t xml:space="preserve">
Nunca ha sucedido</t>
        </r>
        <r>
          <rPr>
            <b/>
            <sz val="15"/>
            <color indexed="81"/>
            <rFont val="Gill Sans MT"/>
            <family val="2"/>
          </rPr>
          <t xml:space="preserve">
Probable:</t>
        </r>
        <r>
          <rPr>
            <sz val="15"/>
            <color indexed="81"/>
            <rFont val="Gill Sans MT"/>
            <family val="2"/>
          </rPr>
          <t xml:space="preserve">
Puede suceder hay argumentos técnicos y científicos.</t>
        </r>
        <r>
          <rPr>
            <b/>
            <sz val="15"/>
            <color indexed="81"/>
            <rFont val="Gill Sans MT"/>
            <family val="2"/>
          </rPr>
          <t xml:space="preserve">
Inminente:
</t>
        </r>
        <r>
          <rPr>
            <sz val="15"/>
            <color indexed="81"/>
            <rFont val="Gill Sans MT"/>
            <family val="2"/>
          </rPr>
          <t>Ya se ha presentado o hay alta probabilidad de ocurrir.</t>
        </r>
      </text>
    </comment>
  </commentList>
</comments>
</file>

<file path=xl/sharedStrings.xml><?xml version="1.0" encoding="utf-8"?>
<sst xmlns="http://schemas.openxmlformats.org/spreadsheetml/2006/main" count="876" uniqueCount="446">
  <si>
    <t>N.</t>
  </si>
  <si>
    <t>AMENAZAS</t>
  </si>
  <si>
    <t xml:space="preserve">INTERNO </t>
  </si>
  <si>
    <t>EXTERNO</t>
  </si>
  <si>
    <t>NO APLICA</t>
  </si>
  <si>
    <t>DESCRIPCIÓN DE LA AMENAZA</t>
  </si>
  <si>
    <t>CALIFICACIÓN</t>
  </si>
  <si>
    <t>COLOR</t>
  </si>
  <si>
    <t>NATURALES</t>
  </si>
  <si>
    <t>Movimientos sísmicos.</t>
  </si>
  <si>
    <t>Granizadas.</t>
  </si>
  <si>
    <t xml:space="preserve">Maremoto </t>
  </si>
  <si>
    <t>TECNOLÓGICAS</t>
  </si>
  <si>
    <t>Fallas en equipos y sistemas</t>
  </si>
  <si>
    <t>SOCIALES</t>
  </si>
  <si>
    <t xml:space="preserve"> </t>
  </si>
  <si>
    <t>SUMA TOTAL PROMEDIOS</t>
  </si>
  <si>
    <t>Promedio Características de Seguridad</t>
  </si>
  <si>
    <t>¿Se cuenta con un esquema de seguridad física?</t>
  </si>
  <si>
    <t>¿Se cuenta con elementos de protección personal para la respuesta a emergencias, de acuerdo con las amenazas identificadas y las necesidades de su Organización?</t>
  </si>
  <si>
    <t>¿Se cuenta con elementos de protección suficientes y adecuados para el personal de la organización en sus  actividades de rutina?</t>
  </si>
  <si>
    <t>¿Se han contemplado acciones específicas teniendo en cuenta la clasificación de la población en la preparación y respuesta a emergencias?</t>
  </si>
  <si>
    <t>¿Se ha identificado y clasificado el personal fijo y flotante en los diferentes horarios laborales y no laborales (menores de edad, adultos mayores, personas con discapacidad física)?</t>
  </si>
  <si>
    <t>3. Características de Seguridad</t>
  </si>
  <si>
    <t>NO</t>
  </si>
  <si>
    <t>PARCIAL</t>
  </si>
  <si>
    <t>SI</t>
  </si>
  <si>
    <t>OBSERVACIONES</t>
  </si>
  <si>
    <t>RESPUESTA</t>
  </si>
  <si>
    <t>PUNTO A EVALUAR</t>
  </si>
  <si>
    <t>No.</t>
  </si>
  <si>
    <t>Promedio Capacitación y Entrenamiento</t>
  </si>
  <si>
    <t>¿Se cuenta con mecanismos de difusión en temas de prevención y respuesta a emergencias?</t>
  </si>
  <si>
    <t>¿Se cuenta con un programa de
entrenamiento en respuesta a emergencias para todos los miembros de la organización?</t>
  </si>
  <si>
    <t>¿Todos los miembros de la organización se han capacitado de acuerdo al programa de capacitación en prevención y respuesta a emergencias?</t>
  </si>
  <si>
    <t>¿Se cuenta con un programa de capacitación en prevención y respuesta a emergencias?</t>
  </si>
  <si>
    <t>2. Capacitación y Entrenamiento</t>
  </si>
  <si>
    <t>Promedio Gestión Organizacional</t>
  </si>
  <si>
    <t>¿Existe y se mantiene actualizado todos los componentes del Plan de Emergencias y Contingencias?</t>
  </si>
  <si>
    <t>¿Existen instrumentos para hacer inspecciones a las áreas para la identificación de condiciones inseguras que puedan generar emergencias?</t>
  </si>
  <si>
    <t>¿Han establecido mecanismos de interacción con su entorno que faciliten dar respuesta apropiada a los eventos que se puedan presentar? (Comités de Ayuda Mutua –CAM, Mapa Comunitario de Riesgos, Sistemas de Alerta Temprana – SAT, etc.)</t>
  </si>
  <si>
    <t>¿La estructura organizacional para la respuesta a emergencias garantiza la respuesta a los eventos que se puedan presentar tanto en los horarios laborales como en los no laborales?</t>
  </si>
  <si>
    <t>¿Promueve activamente la participación de sus trabajadores en un programa de preparación para emergencias?</t>
  </si>
  <si>
    <t>¿Existe un esquema organizacional para la respuesta a emergencias con funciones y responsables asignados (Brigadas, Sistema Comando de Incidentes – SCI, entre otros) y se mantiene actualizado?</t>
  </si>
  <si>
    <t>¿Existe una política general en Gestión del Riesgo donde se indican lineamientos de emergencias?</t>
  </si>
  <si>
    <t>1. Gestión Organizacional</t>
  </si>
  <si>
    <t xml:space="preserve">ANÁLISIS DE VULNERABILIDAD DE LAS PERSONAS </t>
  </si>
  <si>
    <t>ANÁLISIS DE VULNERABILIDAD DE LOS PROCESOS</t>
  </si>
  <si>
    <t>1. Servicios</t>
  </si>
  <si>
    <t>¿Se cuenta suministro de energía permanente?</t>
  </si>
  <si>
    <t>¿Se cuenta suministro de agua permanente?</t>
  </si>
  <si>
    <t>¿Se cuenta con un programa de gestión de residuos?</t>
  </si>
  <si>
    <t>¿Se cuenta con servicio de comunicaciones internas?</t>
  </si>
  <si>
    <t>Promedio Servicios</t>
  </si>
  <si>
    <t>2. Sistemas Alternos</t>
  </si>
  <si>
    <t>¿Se cuenta con sistemas redundantes para el
suministro de agua (tanque de reserva de agua, pozos subterráneos, carro tanque,
entre otros?</t>
  </si>
  <si>
    <t>¿Se cuenta con sistemas redundantes para el
suministro de energía (plantas eléctricas, acumuladores, paneles solares, entre otros?</t>
  </si>
  <si>
    <t>¿Se cuenta con hidrantes internos y/o externos?</t>
  </si>
  <si>
    <t>Promedio Alternos</t>
  </si>
  <si>
    <t>3. Recuperación</t>
  </si>
  <si>
    <t>Se tienen identificados los procesos vitales para el funcionamiento de su organización?</t>
  </si>
  <si>
    <t>Se cuenta con un plan de continuidad del negocio?</t>
  </si>
  <si>
    <t>¿Se cuenta con algún sistema de seguros para los integrantes de la organización?</t>
  </si>
  <si>
    <t>¿Se tienen aseguradas las edificaciones y los bienes en general para cada amenaza
identificada?</t>
  </si>
  <si>
    <t>¿Se encuentra asegurada la información digital y análoga de la organización?</t>
  </si>
  <si>
    <t>Promedio Recuperación</t>
  </si>
  <si>
    <t>Promedio de Equipos</t>
  </si>
  <si>
    <t>¿Se cuenta con programa de mantenimiento  preventivo y correctivo para los equipos de emergencia?</t>
  </si>
  <si>
    <t>¿Se cuenta con medios de transporte para el apoyo logístico en una emergencia?</t>
  </si>
  <si>
    <t>¿Se cuenta con un sistema de
comunicaciones internas para la respuesta a emergencias?</t>
  </si>
  <si>
    <t>¿Se cuenta con sistemas de control o mitigación de la amenaza identificada?</t>
  </si>
  <si>
    <t>¿Se cuenta con algún sistema de alarma en caso de emergencia?</t>
  </si>
  <si>
    <t>¿Se cuenta con sistemas de detección y/o monitoreo de la amenaza identificada?</t>
  </si>
  <si>
    <t>3. Equipos</t>
  </si>
  <si>
    <t>Promedio Edificaciones</t>
  </si>
  <si>
    <t>¿Se tienen asegurados o anclados enseres, gabinetes u objetos que puedan caer?</t>
  </si>
  <si>
    <t>¿Las ventanas cuentan con película de seguridad?</t>
  </si>
  <si>
    <t>¿Se tienen identificados espacios para la ubicación de instalaciones de emergencias (puntos de encuentro, puestos de mando, módulos de estabilización de heridos, entre otros)?</t>
  </si>
  <si>
    <t>¿Están definidas las rutas de evacuación y salidas de emergencia, debidamente señalizadas y con iluminación alterna?</t>
  </si>
  <si>
    <t>¿Las escaleras de emergencia se encuentran en buen estado, poseen doble     pasamano,    señalización, antideslizantes, entre otras características de seguridad?</t>
  </si>
  <si>
    <t>¿Existen puertas y muros cortafuego, puertas anti pánico, entre otras características de seguridad?</t>
  </si>
  <si>
    <t>¿El tipo de construcción es sismo resistente o cuenta con un refuerzo estructural?</t>
  </si>
  <si>
    <t>2. Edificaciones</t>
  </si>
  <si>
    <t>Promedio Suministro</t>
  </si>
  <si>
    <t>¿Se cuenta con implementos básicos para la atención de heridos, tales como: camillas, botiquines, guantes, entre otros, de acuerdo con las necesidades de su Organización?</t>
  </si>
  <si>
    <t>¿Se cuenta con implementos básicos para la respuesta de acuerdo con la amenaza identificada?</t>
  </si>
  <si>
    <t>1. Suministro</t>
  </si>
  <si>
    <t xml:space="preserve">ANÁLISIS DE VULNERABILIDAD DE LOS RECURSOS  </t>
  </si>
  <si>
    <t>RESPONSABLE</t>
  </si>
  <si>
    <t>FECHA DE EJECUCIÓN (dd/mm/aa)</t>
  </si>
  <si>
    <t>MEDIDA DE INTERVENCIÓN</t>
  </si>
  <si>
    <t>AMENAZA</t>
  </si>
  <si>
    <t>PRIORIZACIÓN DE AMENAZAS Y MEDIDAS DE INTERVENCIÓN</t>
  </si>
  <si>
    <t>INTERPRETACIÓN</t>
  </si>
  <si>
    <t>RESULTADO DEL DIAMANTE</t>
  </si>
  <si>
    <t>COLOR ROMBO SISTEMAS Y PROCESOS</t>
  </si>
  <si>
    <t>TOTAL VULNERABILIDAD DE SISTEMAS Y PROCESOS</t>
  </si>
  <si>
    <t>3. RECUPERACIÓN</t>
  </si>
  <si>
    <t>2. SISTEMAS ALTERNOS</t>
  </si>
  <si>
    <t>1. SERVICIOS</t>
  </si>
  <si>
    <t>COLOR ROMBO DE RECURSOS</t>
  </si>
  <si>
    <t>TOTAL VULNERABILIDAD DE RECURSOS</t>
  </si>
  <si>
    <t>3. EQUIPOS</t>
  </si>
  <si>
    <t>2. EDIFICACIONES</t>
  </si>
  <si>
    <t>1. SUMINISTRO</t>
  </si>
  <si>
    <t>COLOR ROMBO DE PERSONAS</t>
  </si>
  <si>
    <t>TOTAL VULNERABILIDAD DE PERSONAS</t>
  </si>
  <si>
    <t>3. CARACTERÍSTICAS DE SEGURIDAD</t>
  </si>
  <si>
    <t>2. CAPACITACIÓN Y ENTRENAMIENTO</t>
  </si>
  <si>
    <t>1. GESTIÓN ORGANIZACIONAL</t>
  </si>
  <si>
    <t>COLOR ROMBO</t>
  </si>
  <si>
    <t>SISTEMAS Y PROCESOS</t>
  </si>
  <si>
    <t>RECURSOS</t>
  </si>
  <si>
    <t>PERSONAS</t>
  </si>
  <si>
    <t>NIVEL DE RIESGO</t>
  </si>
  <si>
    <t>ANÁLISIS DE VULNERABILIDAD</t>
  </si>
  <si>
    <t>ANÁLISIS DE AMENAZA</t>
  </si>
  <si>
    <t>Posible</t>
  </si>
  <si>
    <t>Inminente</t>
  </si>
  <si>
    <t xml:space="preserve">Clasificación </t>
  </si>
  <si>
    <t>Probable</t>
  </si>
  <si>
    <t>X</t>
  </si>
  <si>
    <t>x</t>
  </si>
  <si>
    <t>Asociado a las altas lluvias que se han presentado en la Ciudad y fenómeno de variabilidad climática de los últimos años. Los barrios más afectados han sido: Galerías, Nicolás de Federman, Soledad, Teusaquillo.</t>
  </si>
  <si>
    <t>Barrio que tienen edificaciones muy antiguas que puede afectar la vulnerabilidad de los habitantes y trabajadores.</t>
  </si>
  <si>
    <t>Están asociados a la variabilidad climática, se presenta afectación de arbolado urbano</t>
  </si>
  <si>
    <t>Por la variabilidad climática, en los últimos años se han presentado situaciones de emergencias por las fuertes granizadas, que han llevado a la acumulación de hielo, presentándose afectación en la movilidad y afectación en viviendas</t>
  </si>
  <si>
    <t xml:space="preserve">se solicitaron y estan en tramite </t>
  </si>
  <si>
    <t xml:space="preserve">puesto de mando y de estabilizacion de heridos falta por definir </t>
  </si>
  <si>
    <t xml:space="preserve">verificar archivo y estanteria en general que este bien anclada </t>
  </si>
  <si>
    <t>Desbordamientos de cuerpos de agua</t>
  </si>
  <si>
    <t>Lluvias torrenciales (Inundacion)</t>
  </si>
  <si>
    <t>Eventos Atmofèricos (Tormentas Elèctricas)</t>
  </si>
  <si>
    <t>Incendios Forestales</t>
  </si>
  <si>
    <t>Movimientos sísmicos /  Terremoto</t>
  </si>
  <si>
    <t>Vendavales (Vientos Fuertes)</t>
  </si>
  <si>
    <t>Volcànica (Erupciòn)</t>
  </si>
  <si>
    <t>Movimiento de Tierra (Deslizamiento)</t>
  </si>
  <si>
    <t>Orden Publico</t>
  </si>
  <si>
    <t>Sars CoV-2- COVID-19</t>
  </si>
  <si>
    <t>Transporte Terrestre</t>
  </si>
  <si>
    <t>Transporte Aereo</t>
  </si>
  <si>
    <t>Infraestructura</t>
  </si>
  <si>
    <t>Evacuaciòn Mèdica</t>
  </si>
  <si>
    <t>Incendios (Instalaciones Elèctricas)</t>
  </si>
  <si>
    <t>Explosiones (Acopio Productos Quimicos)</t>
  </si>
  <si>
    <t>Incendios (Presencia de inmobiliario)</t>
  </si>
  <si>
    <t>Pendiente revision por SismomResistencia</t>
  </si>
  <si>
    <t>Se manejan Silbatos en la Brigada de Emergencias</t>
  </si>
  <si>
    <t>Tormentas Elèctricas</t>
  </si>
  <si>
    <t>Asalto y Hurto</t>
  </si>
  <si>
    <t>Transporte Aèreo</t>
  </si>
  <si>
    <t>Transporet Terrestre</t>
  </si>
  <si>
    <t>Sars CoV-2 COVID-19</t>
  </si>
  <si>
    <t>Explosiòn</t>
  </si>
  <si>
    <t>Incendio</t>
  </si>
  <si>
    <t>Atentados Terroristas</t>
  </si>
  <si>
    <t>N/A</t>
  </si>
  <si>
    <r>
      <rPr>
        <sz val="11"/>
        <color theme="1"/>
        <rFont val="Times New Roman"/>
        <family val="1"/>
      </rPr>
      <t xml:space="preserve"> </t>
    </r>
    <r>
      <rPr>
        <sz val="11"/>
        <color theme="1"/>
        <rFont val="Arial"/>
        <family val="2"/>
      </rPr>
      <t>Terrorismo.</t>
    </r>
  </si>
  <si>
    <r>
      <rPr>
        <sz val="11"/>
        <color theme="1"/>
        <rFont val="Times New Roman"/>
        <family val="1"/>
      </rPr>
      <t xml:space="preserve"> </t>
    </r>
    <r>
      <rPr>
        <sz val="11"/>
        <color theme="1"/>
        <rFont val="Arial"/>
        <family val="2"/>
      </rPr>
      <t>Asaltos (Hurto)</t>
    </r>
  </si>
  <si>
    <r>
      <t xml:space="preserve">Antes de diligenciar e imprimir este documento por favor lea con atención las siguientes instrucciones:
1. Lea con atención el comentario que se encuentra en cada casilla para el diligenciamiento adecuado de la misma.
2. Diligencie este formato de forma digital con color negro.
3. No cambie el tipo el tipo de letra (Arial, tamaño 10).
4. No cambie el orden del documento, no adicione, ajuste ni elimine columnas.
5. </t>
    </r>
    <r>
      <rPr>
        <u/>
        <sz val="10"/>
        <color theme="0" tint="-0.34998626667073579"/>
        <rFont val="Arial"/>
        <family val="2"/>
      </rPr>
      <t>Adicione o elimine las filas que se encuentran de color BLANCO de acuerdo al número de amenazas identificadas en el análisis.</t>
    </r>
    <r>
      <rPr>
        <sz val="10"/>
        <color theme="0" tint="-0.34998626667073579"/>
        <rFont val="Arial"/>
        <family val="2"/>
      </rPr>
      <t xml:space="preserve">
6. Si tiene dudas por favor comuníquese con el responsable del SG-SST en la SIC</t>
    </r>
  </si>
  <si>
    <r>
      <t xml:space="preserve">Antes de diligenciar este documento por favor lea con atención las siguientes instrucciones:
1. Lea con atención el comentario que se encuentra en cada casilla para el diligenciamiento adecuado de la misma.
2. Diligencie este formato de forma digital con color negro.
3. No cambie el tipo el tipo de letra (Arial, tamaño 10).
</t>
    </r>
    <r>
      <rPr>
        <u/>
        <sz val="11"/>
        <color theme="0" tint="-0.499984740745262"/>
        <rFont val="Arial"/>
        <family val="2"/>
      </rPr>
      <t>4. No cambie el orden del documento, no adicione, ajuste ni elimine columnas ni filas.</t>
    </r>
    <r>
      <rPr>
        <sz val="11"/>
        <color theme="0" tint="-0.499984740745262"/>
        <rFont val="Arial"/>
        <family val="2"/>
      </rPr>
      <t xml:space="preserve">
5. Si tiene dudas por favor comuníquese con el responsable del SG-SST en la SIC</t>
    </r>
  </si>
  <si>
    <r>
      <t xml:space="preserve">Antes de diligenciar e imprimir este documento por favor lea con atención las siguientes instrucciones:
1. Lea con atención el comentario que se encuentra en cada casilla para el diligenciamiento adecuado de la misma.
2. Diligencie este formato de forma digital con color negro.
3. No cambie el tipo el tipo de letra (Arial, tamaño 10).
</t>
    </r>
    <r>
      <rPr>
        <u/>
        <sz val="10"/>
        <color theme="0" tint="-0.499984740745262"/>
        <rFont val="Arial"/>
        <family val="2"/>
      </rPr>
      <t>4. No cambie el orden del documento, no adicione, ajuste ni elimine columnas ni filas.</t>
    </r>
    <r>
      <rPr>
        <sz val="10"/>
        <color theme="0" tint="-0.499984740745262"/>
        <rFont val="Arial"/>
        <family val="2"/>
      </rPr>
      <t xml:space="preserve">
5. Si tiene dudas por favor comuníquese con el responsable del SG-SST en la SIC</t>
    </r>
  </si>
  <si>
    <t>Antes de diligenciar e imprimir este documento por favor lea con atención las siguientes instrucciones:
1. Lea con atención el comentario que se encuentra en cada casilla para el diligenciamiento adecuado de la misma.
2. Diligencie este formato de forma digital con color negro.
3. No cambie el tipo el tipo de letra (Arial, tamaño 10).
4. No cambie el orden del documento, no adicione, ajuste ni elimine columnas ni filas.
5. Si tiene dudas por favor comuníquese con el responsable del SG-SST en la SIC</t>
  </si>
  <si>
    <t>ELPLAN DE CAPACITACIÓN ESTÁ ORIENTADO SOLO PARA LA BRIGADA.</t>
  </si>
  <si>
    <t>DE ACUERDO CON LAS OBSERVACIONES REGISTRADAS LA CALIFICACIÓN CONSIDERO NO DEBE SER SI, SINO PARCIAL</t>
  </si>
  <si>
    <t>NO SE ENCUENTRAN PRIORIZADAS LAS AMENAZAS</t>
  </si>
  <si>
    <t>LOS ROMBOS UBICADOS EN LA COLUMNA RESULTADO DEL DIAMANTE NO CORRESPONDE A LA CALIFICACIÓN DE CADA CRITERIO, ADICIONALMENTE NO HAY INTERPERETACIÓN DE CADA AMENAZA</t>
  </si>
  <si>
    <t>LAS COLUMNAS B NO ESTA FORMULADA CON LA PRIMERA HOJA ELECTRONICA "AMENAZAS", POR ELLO ES IMPORTANTE VERIFICAR QUE LA CALIFICACIÓN DE CADA AMENAZA SEA IGUAL A LA OTORGADA EN LA EVALUACIÓN INICIAL</t>
  </si>
  <si>
    <t>Se cuenta con extintores, camillas, DEA y botiquines en la entrada principal de cada piso</t>
  </si>
  <si>
    <t>Correo electrónico (Intrasic)</t>
  </si>
  <si>
    <t>Plan de capacitación en el que se incluye la brigada de emergencia</t>
  </si>
  <si>
    <t xml:space="preserve">Se debe divulgar </t>
  </si>
  <si>
    <t>En la noche cual es el procedimiento</t>
  </si>
  <si>
    <t xml:space="preserve">En proceso de actualización </t>
  </si>
  <si>
    <t xml:space="preserve"> Cuenta con iluminacion de emergencia </t>
  </si>
  <si>
    <t>Pendiente divulgación</t>
  </si>
  <si>
    <t>Pendiente divulgación, Cual?</t>
  </si>
  <si>
    <t>ANÁLISIS DE AMENAZAS</t>
  </si>
  <si>
    <t>POSIBLE</t>
  </si>
  <si>
    <t>FUENTE DE RIESGO</t>
  </si>
  <si>
    <t>PROBABLE</t>
  </si>
  <si>
    <t>Naturales</t>
  </si>
  <si>
    <t>INMINENTE</t>
  </si>
  <si>
    <t>Tectónicos</t>
  </si>
  <si>
    <t>Sismos</t>
  </si>
  <si>
    <t>Externo</t>
  </si>
  <si>
    <t xml:space="preserve">Es el valor esperado de futuras acciones sísmicas en el sitio de interés y se cuantifica en términos de una aceleración horizontal del terreno esperado, que tiene la probabilidad de excedencia dada en un lapso de tiempo predeterminado, según información emitida por el IDEGER la actividad sísmica identificada en la ciudad de Bogotá esta determinada por fallas geológicas existentes a nivel nacional </t>
  </si>
  <si>
    <t>Hidrometeoro lógicos</t>
  </si>
  <si>
    <t xml:space="preserve">Tormentas eléctricas </t>
  </si>
  <si>
    <t xml:space="preserve">Bogotá se caracteriza por tener un clima moderadamente frío, con cerca de 14ºC en promedio.
Aún así por ser un clima tropical, el frío se acentúa en jornadas de lluvia o de poco sol. Por otro lado, en los días muy soleados la sensación térmica puede incrementarse hasta los 23ºC o más.
Aún cuando tiene una humedad aproximada cercana al 80%, los habitantes y visitantes de la ciudad no experimentan un clima húmedo, pues en parte se ve compensado este exceso de agua con magnificas "ráfagas" de viento que hacen que la ciudad permanezca un poco más seca, especialmente en meses como enero a febrero, Julio y Agosto.
En ocasiones ocurren lluvias torrenciales o "aguaceros", las cuales también ocasionalmente vienen acompañadas de "granizo". 
Con ocasión al cambio climático y los fenómenos del Niño y la Niña, el clima de Bogotá es impredecible. Generalmente entre marzo, mayo, septiembre y noviembre son meses de lluvias intensas, el resto de meses la precipitación es menor. Se pueden presentar cambios repentinos de temperatura, por eso se debe estar siempre preparado para el frío, el sol y la lluvia. inundaciones. </t>
  </si>
  <si>
    <t>Granizadas</t>
  </si>
  <si>
    <t xml:space="preserve">Lluvias torrenciales </t>
  </si>
  <si>
    <t xml:space="preserve">Vendavales </t>
  </si>
  <si>
    <t>Interno</t>
  </si>
  <si>
    <t xml:space="preserve">Por fuertes vientos que se presentan entre el mes de Julio y agosto se presento daños en la infraestructura. </t>
  </si>
  <si>
    <t xml:space="preserve">ANTRÓPICA </t>
  </si>
  <si>
    <t>Accidental Tecnológicos</t>
  </si>
  <si>
    <t xml:space="preserve">La presencia de carga combustible como madera por los muebles en  el local, papel y cartón generan la posibilidad de la ocurrencia de una fuente de incendio así mismo  un corto circuito, o la presencia de equipos eléctricos y electrónicos requeridos dentro de las tareas y actividades de producción de la empresa, amenazas tecnológicas concentradas en las zonas industriales y comerciales de la localidad. </t>
  </si>
  <si>
    <t xml:space="preserve">Explosiones </t>
  </si>
  <si>
    <t>interno</t>
  </si>
  <si>
    <t>Emergencia medica</t>
  </si>
  <si>
    <t xml:space="preserve">Este tipo de emergencias están contempladas en dos sentidos: Las emergencias comunes o enfermedades repentinas y las emergencias médicas a las que se enfrenta la brigada de emergencia y el personal cuando hay una emergencia mayor que cause daño a la vida y personas que laboran en las instalaciones   Ante la emergencia común, la brigada de emergencia interviene prestando apoyo-asistencia y orientación de la conducta a seguir al respecto. En la emergencia mayor, la brigada de primeros auxilios se encarga de la estabilización de los heridos mientras que llega el apoyo externo de los organismo de primeros auxilios. </t>
  </si>
  <si>
    <t>Colapso estructural</t>
  </si>
  <si>
    <t>Fenómenos naturales (Sismo), Falta de programa de mantenimiento predictivo, preventivo y la realización de inspecciones periódicas a la totalidad de las instalaciones. De acuerdo a la visita realizada no se evidencian afectaciones a la estructura, separaciones ni agrietamientos, sin embargo es importante contar con instrumentos para la inspección de las instalaciones.</t>
  </si>
  <si>
    <t>De tipo operacional</t>
  </si>
  <si>
    <t>Falla en el sistema de comunicaciones</t>
  </si>
  <si>
    <t>Fallas con el proveedor de línea telefónica e internet..</t>
  </si>
  <si>
    <t xml:space="preserve">Fallas en Acueducto </t>
  </si>
  <si>
    <t xml:space="preserve">Corte de agua por Acueducto de Bogotá o daños en el tanque de reserva. </t>
  </si>
  <si>
    <t xml:space="preserve">Fallas electricidad </t>
  </si>
  <si>
    <t xml:space="preserve">Cortes de luz o fallas en la planta eléctrica que afecten el proceso productivo </t>
  </si>
  <si>
    <t>Accidentes Vehículares</t>
  </si>
  <si>
    <t xml:space="preserve">Externo </t>
  </si>
  <si>
    <t xml:space="preserve">Vehículos de la compañía que pueden presentar accidentes u otras emergencias. </t>
  </si>
  <si>
    <t xml:space="preserve">Ascensor </t>
  </si>
  <si>
    <t>Atrapamientos en Ascensor.</t>
  </si>
  <si>
    <t xml:space="preserve">    Ambiental</t>
  </si>
  <si>
    <t xml:space="preserve">Derrame de sustancias químicas utilizadas en labores de aseo </t>
  </si>
  <si>
    <t xml:space="preserve">Implementación de sustancias químicas para tareas de orden y aseo. </t>
  </si>
  <si>
    <t>Sociales</t>
  </si>
  <si>
    <t>Por Orden público</t>
  </si>
  <si>
    <t>Atraco o robo</t>
  </si>
  <si>
    <t xml:space="preserve">Se han presentado robos externo Fuera de la Compañía. </t>
  </si>
  <si>
    <t xml:space="preserve">Asonadas </t>
  </si>
  <si>
    <t xml:space="preserve">Externos </t>
  </si>
  <si>
    <t>Manifestaciones masivas, daños en la infraestructura.</t>
  </si>
  <si>
    <t>Terrorismo y extorción.</t>
  </si>
  <si>
    <t>Por situaciones políticas del país se puede presentar amenaza de extorción y terrorismo.</t>
  </si>
  <si>
    <t>¿Se cuenta con una organización para la prevención y atención de emergencias en las instalaciones de la empresa?</t>
  </si>
  <si>
    <t>COE y BRIGADA</t>
  </si>
  <si>
    <t>¿Existe una política general en Gestión del Riesgo donde se indica la prevención y preparación para afrontar una emergencia?</t>
  </si>
  <si>
    <t>-</t>
  </si>
  <si>
    <t>¿Existe comité de emergencias y tiene Funciones asignadas?</t>
  </si>
  <si>
    <t>COE</t>
  </si>
  <si>
    <t xml:space="preserve">¿Existe brigada de emergencias?  </t>
  </si>
  <si>
    <t>¿Promueve activamente el programa de preparación para emergencias en sus trabajadores?</t>
  </si>
  <si>
    <t>Simulacros, Capacitación  Trimestral</t>
  </si>
  <si>
    <t>¿Los Trabajadores han adquirido responsabilidades específicas en caso de emergencias?</t>
  </si>
  <si>
    <t xml:space="preserve">Inducción y reinducción, simulacros. </t>
  </si>
  <si>
    <t>¿Existen instrumentos o formatos para realizar inspecciones a las áreas para identificar condiciones inseguras que puedan generar emergencias?</t>
  </si>
  <si>
    <t>¿Existen instrumentos, formatos, folletos como material de difusión en temas de prevención y control de emergencias?</t>
  </si>
  <si>
    <t xml:space="preserve">Virtual </t>
  </si>
  <si>
    <t>Promedio de Organización</t>
  </si>
  <si>
    <t>¿Existe un programa de capacitación en prevención y control de emergencias?</t>
  </si>
  <si>
    <t xml:space="preserve">Cronograma trimestral. </t>
  </si>
  <si>
    <t>¿Las personas han recibido capacitación general en temas básicos de emergencias y en general saben las personas auto protegerse?</t>
  </si>
  <si>
    <t xml:space="preserve">Capacitación básica en primeros auxilios, contraincdios, ambiental y evacuacion y rescate. </t>
  </si>
  <si>
    <t>¿El personal de la brigada ha recibido entrenamiento y capacitación en temas de prevención y control de emergencias?</t>
  </si>
  <si>
    <t>¿Esta divulgado el plan de emergencias y contingencias y los distintos planes de acción?</t>
  </si>
  <si>
    <t xml:space="preserve">Sede Nueva </t>
  </si>
  <si>
    <t>Promedio de Capacitación y Entrenamiento</t>
  </si>
  <si>
    <t>¿El personal de la brigada y el comité de emergencia se encuentra debidamente identificado (chaleco, gorra, brazalete, carnet)?</t>
  </si>
  <si>
    <t>Chaleco rojos, kits, brazalete.</t>
  </si>
  <si>
    <t>¿Se tienen implementos básicos para el plan de acción de primeros auxilios en caso de requerirse?</t>
  </si>
  <si>
    <t>Férulas espinal 6</t>
  </si>
  <si>
    <t>¿Se cuenta con implementos básicos para el plan de acción contraincendios, tales como herramientas manuales, extintores, palas, entre otros, de acuerdo con las necesidades especificas y reales para las instalaciones de la institución?</t>
  </si>
  <si>
    <t xml:space="preserve">Extintores 
ABC 16
Solkaflan  1
Gabinetes contra incendios  4
</t>
  </si>
  <si>
    <t>Promedio de Características de seguridad</t>
  </si>
  <si>
    <t>SUMA TOTAL DE PROMEDIOS</t>
  </si>
  <si>
    <t>1. SUMINISTROS</t>
  </si>
  <si>
    <t>¿Se cuenta con cinta de acordonamiento o balizamiento?</t>
  </si>
  <si>
    <t xml:space="preserve">2  Rollos </t>
  </si>
  <si>
    <t>¿Se cuenta con sistema de extintores portátiles seleccionados y distribuidos de manera técnica según norma NFPA 10?</t>
  </si>
  <si>
    <t>¿Existe una correcta distribución de camillas en las instalaciones, teniendo en cuenta la población de la edificación?</t>
  </si>
  <si>
    <t>¿Se cuenta con botiquines portátiles dotados y en suficiente numero para las diferentes dependencias.?</t>
  </si>
  <si>
    <t>En proceso de solicitud.</t>
  </si>
  <si>
    <t>Promedio de Suministros</t>
  </si>
  <si>
    <t>2. EDIFICACIÓN</t>
  </si>
  <si>
    <t>¿Los materiales estructurales de las instalaciones cumplen con las NSR-2010?, se ha realizado estudio de vulnerabilidad sísmica para determinar cumplimiento?</t>
  </si>
  <si>
    <t>Se desconoce la información,</t>
  </si>
  <si>
    <t>¿Los materiales de construcción utilizados para los pasillos, escaleras y otras zonas comunes son de baja propagación frente a un incendio(alfombras, madera, Plásticos, cortinas)?</t>
  </si>
  <si>
    <t xml:space="preserve">Pisos en laminado. </t>
  </si>
  <si>
    <t>¿Las escaleras de emergencias se encuentran en buen estado y poseen doble pasamanos?</t>
  </si>
  <si>
    <t>¿Existe más de una salida?</t>
  </si>
  <si>
    <t>¿Existen rutas de evacuación?</t>
  </si>
  <si>
    <t>¿Se cuenta con parqueaderos?</t>
  </si>
  <si>
    <t>¿Están señalizadas vías de evacuación y equipos contraincendios?</t>
  </si>
  <si>
    <t>Promedio de Edificación</t>
  </si>
  <si>
    <t>¿Se cuenta con sistema de alarma de emergencias?</t>
  </si>
  <si>
    <t>¿Se cuenta con sistemas automáticos de detección y control de incendios?</t>
  </si>
  <si>
    <t>¿Se cuenta con sistema de comunicaciones internas?</t>
  </si>
  <si>
    <t>Radio teléfonos  3</t>
  </si>
  <si>
    <t>¿Existe red contraincendios en las instalaciones de la sede y que cubran las diferentes áreas donde se puede presentar conatos de incendios?</t>
  </si>
  <si>
    <t>¿Existen hidrantes públicos y/o privados?</t>
  </si>
  <si>
    <t xml:space="preserve">3 Hidrantes </t>
  </si>
  <si>
    <t>¿Se cuentan con gabinetes contraincendios?</t>
  </si>
  <si>
    <t>¿El personal conoce las redes de apoyo externo en caso de emergencia?</t>
  </si>
  <si>
    <t>Zona protegida EMI</t>
  </si>
  <si>
    <t>¿Se cuenta con programa de mantenimiento preventivo para los equipos de emergencia?</t>
  </si>
  <si>
    <t>Trimestral  y Mensual</t>
  </si>
  <si>
    <t>¿Se cuenta con buen suministro de energía?</t>
  </si>
  <si>
    <t>¿Se cuenta con buen suministro de agua?</t>
  </si>
  <si>
    <t>¿Se cuenta con buen programa de recolección de residuos?</t>
  </si>
  <si>
    <t>¿Se cuenta con buen servicio de radiocomunicaciones?</t>
  </si>
  <si>
    <t>Promedio de Servicios</t>
  </si>
  <si>
    <t>¿Se cuenta con un tanque de reserva de agua?</t>
  </si>
  <si>
    <t>¿Se cuenta con una planta de energía?</t>
  </si>
  <si>
    <t>¿Se cuenta con un sistema de vigilancia física?</t>
  </si>
  <si>
    <t>¿Se cuenta con un sitio alterno para reubicación de las instalaciones propio o contratado, así como de personal experto de apoyo?</t>
  </si>
  <si>
    <t>Promedio de Sistemas Alternos</t>
  </si>
  <si>
    <t>¿Se cuenta con algún sistema de seguro para los funcionarios?</t>
  </si>
  <si>
    <t>ARL , EMI</t>
  </si>
  <si>
    <t>¿Se encuentra asegurada la edificación en caso de terremoto, incendio, inundación, robo, etc.?</t>
  </si>
  <si>
    <t>¿Se encuentra asegurados los equipos y todos los bienes en general?</t>
  </si>
  <si>
    <t>Promedio de Recuperación</t>
  </si>
  <si>
    <t>CONSOLIDADO ANÁLISIS DE VULNERABILIDAD</t>
  </si>
  <si>
    <t>INTERPRETACIÓN DEL RIESGO</t>
  </si>
  <si>
    <t>Total Vulnerabilidad</t>
  </si>
  <si>
    <t>Color Rombo</t>
  </si>
  <si>
    <t>1. Suministros</t>
  </si>
  <si>
    <t>2. Edificación</t>
  </si>
  <si>
    <t>Total de Vulnerabilidad</t>
  </si>
  <si>
    <t>BAJO</t>
  </si>
  <si>
    <t>Vendavales</t>
  </si>
  <si>
    <t>Explosion</t>
  </si>
  <si>
    <t>Fallas en Acueducto</t>
  </si>
  <si>
    <t xml:space="preserve">Fallas en electricidad </t>
  </si>
  <si>
    <t xml:space="preserve">Accidentes Vehiculares </t>
  </si>
  <si>
    <t xml:space="preserve">Terrorismo y Extorsion </t>
  </si>
  <si>
    <t>MEDIDAS DE INTERVENCION</t>
  </si>
  <si>
    <t xml:space="preserve">AMENAZA </t>
  </si>
  <si>
    <t xml:space="preserve">MEDIDA DE INTERVENCION </t>
  </si>
  <si>
    <t xml:space="preserve">TIPO DE MEDIDA </t>
  </si>
  <si>
    <t xml:space="preserve">Evitar el Riesgo </t>
  </si>
  <si>
    <t xml:space="preserve">oportunidad de mejora en controles </t>
  </si>
  <si>
    <t xml:space="preserve">Eliminar </t>
  </si>
  <si>
    <t xml:space="preserve">sustituir </t>
  </si>
  <si>
    <t xml:space="preserve">Cambiar la Probabilidad </t>
  </si>
  <si>
    <t xml:space="preserve">Cambiar la Consecuencia </t>
  </si>
  <si>
    <t xml:space="preserve">Compartir el Riesgo </t>
  </si>
  <si>
    <t xml:space="preserve">Retener el Riesgo por desiones informadas </t>
  </si>
  <si>
    <t>Movimiento Sísmico</t>
  </si>
  <si>
    <t>Publicar política de respuesta ante emergencia.</t>
  </si>
  <si>
    <t>Divulgación y publicación de PONS (Procedimientos operativos normalizados).</t>
  </si>
  <si>
    <t>Socializar el plan de emergencias y contingencias a todos los funcionarios.</t>
  </si>
  <si>
    <t>Determinar un programa de capacitación al personal en respuesta ante emergencias y darles a conocer los protocolos con los que cuentan.</t>
  </si>
  <si>
    <t xml:space="preserve">Lluvias Torrenciales </t>
  </si>
  <si>
    <t>Realizar inspecciones continuas  a las instalaciones locativas</t>
  </si>
  <si>
    <t>Realizar mantenimiento periódico de los equipos de cómputo, y de los equipos y maquinaria utilizada en la planta llevando registro de su mantenimiento.</t>
  </si>
  <si>
    <t>Realizar simulacros de emergencias con el objetivo de confirmar automatización de procedimientos y conocimiento de sistema de alarma.</t>
  </si>
  <si>
    <t>Realizar inspecciones locativas a nivel de cables, toma de corrientes, clavijas, multitomas como prevención de incendios eléctricos.</t>
  </si>
  <si>
    <t>Realizar inspección de equipos contra incendio, gestionar los equipos que hagan falta, ubicarlos y socializar al personal, llevar registro de recargas.</t>
  </si>
  <si>
    <t>Colapso Estructural</t>
  </si>
  <si>
    <t>Fenómenos naturales (Sismo) realizar capacitaciones en evacuación, divulgación de PONS,</t>
  </si>
  <si>
    <t>Accidentes de trabajo</t>
  </si>
  <si>
    <r>
      <t>Revisar condiciones de seguridad presentes en el lugar de trabajo</t>
    </r>
    <r>
      <rPr>
        <sz val="8"/>
        <color theme="1"/>
        <rFont val="Calibri"/>
        <family val="2"/>
        <scheme val="minor"/>
      </rPr>
      <t>.</t>
    </r>
  </si>
  <si>
    <t>Robos</t>
  </si>
  <si>
    <t>Capacitación en riesgo público</t>
  </si>
  <si>
    <t>Emergencia Médica</t>
  </si>
  <si>
    <t xml:space="preserve">Divulgación de PONS, Divulgación de red de apoyo, </t>
  </si>
  <si>
    <t xml:space="preserve">CLASIFICACION DE POSIBLES EMERGENCIAS </t>
  </si>
  <si>
    <t>NIVEL 1</t>
  </si>
  <si>
    <t>NIVEL 2</t>
  </si>
  <si>
    <t>NIVEL 3</t>
  </si>
  <si>
    <t>Accidentes Comunes</t>
  </si>
  <si>
    <t>Emergencia Interna de Baja Frecuencia</t>
  </si>
  <si>
    <t>Emergencia Detectada</t>
  </si>
  <si>
    <t>DESCRIPCIÓN</t>
  </si>
  <si>
    <t xml:space="preserve">Son emergencias Pequeñas por accidentes o eventos comunes. Son de mayor frecuencia y pueden ser atendidas con los recursos  de </t>
  </si>
  <si>
    <r>
      <t xml:space="preserve">Son emergencias de baja frecuencia, estas pueden generar afectación en el desarrollo de </t>
    </r>
    <r>
      <rPr>
        <b/>
        <sz val="10"/>
        <color theme="1"/>
        <rFont val="Calibri"/>
        <family val="2"/>
        <scheme val="minor"/>
      </rPr>
      <t xml:space="preserve">SUPERINTENDENCIA DE INDUSTRIA Y COMERCIO </t>
    </r>
    <r>
      <rPr>
        <sz val="10"/>
        <color theme="1"/>
        <rFont val="Calibri"/>
        <family val="2"/>
        <scheme val="minor"/>
      </rPr>
      <t>, en áreas específicas. Pueden ser atendidas con los recursos de</t>
    </r>
    <r>
      <rPr>
        <b/>
        <sz val="10"/>
        <color theme="1"/>
        <rFont val="Calibri"/>
        <family val="2"/>
        <scheme val="minor"/>
      </rPr>
      <t xml:space="preserve"> SUPERINTENDENCIA DE INDUSTRIA Y COMERCIO </t>
    </r>
    <r>
      <rPr>
        <sz val="10"/>
        <color theme="1"/>
        <rFont val="Calibri"/>
        <family val="2"/>
        <scheme val="minor"/>
      </rPr>
      <t xml:space="preserve"> y con apoyo de algunos grupos.</t>
    </r>
  </si>
  <si>
    <t>Son situaciones de emergencia que afectan la operación normal de la compañía  y no pueden ser atendidas con los recursos internos.</t>
  </si>
  <si>
    <t>NECESIDADES COORDINACIÓN</t>
  </si>
  <si>
    <t>Coordinador de Brigadas de Emergencia.</t>
  </si>
  <si>
    <r>
      <t xml:space="preserve">Director General  - Grupos de apoyo </t>
    </r>
    <r>
      <rPr>
        <b/>
        <sz val="10"/>
        <color theme="1"/>
        <rFont val="Calibri"/>
        <family val="2"/>
        <scheme val="minor"/>
      </rPr>
      <t>SUPERINTENDENCIA DE INDUSTRIA Y COMERCIO</t>
    </r>
    <r>
      <rPr>
        <sz val="10"/>
        <color theme="1"/>
        <rFont val="Calibri"/>
        <family val="2"/>
        <scheme val="minor"/>
      </rPr>
      <t>.</t>
    </r>
  </si>
  <si>
    <r>
      <t xml:space="preserve">Director General de </t>
    </r>
    <r>
      <rPr>
        <b/>
        <sz val="10"/>
        <color theme="1"/>
        <rFont val="Calibri"/>
        <family val="2"/>
        <scheme val="minor"/>
      </rPr>
      <t>SUPERINTENDENCIA DE INDUSTRIA Y COMERCIO.</t>
    </r>
  </si>
  <si>
    <t>SEGURIDAD FÍSICA</t>
  </si>
  <si>
    <t>No hay afectación.</t>
  </si>
  <si>
    <t>Posibles situaciones de inseguridad.</t>
  </si>
  <si>
    <t>Afecta la seguridad, difícil control de accesos</t>
  </si>
  <si>
    <t>AFECTACIÓN FUNCIONAL</t>
  </si>
  <si>
    <t>Mínima</t>
  </si>
  <si>
    <t>Afectación parcial, en áreas específicas.</t>
  </si>
  <si>
    <t>Afectación total de la operación institucional</t>
  </si>
  <si>
    <t>EVACUACIÓN</t>
  </si>
  <si>
    <t>No es necesaria</t>
  </si>
  <si>
    <t>Puede llegar a ser necesaria en áreas especificas</t>
  </si>
  <si>
    <t>Es necesaria la evacuación total de las estructuras.</t>
  </si>
  <si>
    <t>AFECTACIÓN GEOGRÁFICA</t>
  </si>
  <si>
    <t>Solo el lugar puntual donde se produjo el accidente o evento</t>
  </si>
  <si>
    <t>Áreas, pisos o estructuras específicas.</t>
  </si>
  <si>
    <t>Totalidad de las instalaciones, posiblemente alrededores.</t>
  </si>
  <si>
    <t>AFECTACIÓN AMBIENTAL</t>
  </si>
  <si>
    <t>No hay afectación</t>
  </si>
  <si>
    <t>Potencial impacto negativo y/o impacto considerable</t>
  </si>
  <si>
    <t>AFECTACIÓN POBLACIÓN</t>
  </si>
  <si>
    <t>Mínima, atención en primeros auxilios, control total de la escena</t>
  </si>
  <si>
    <t>Media, atención de primeros auxilios, traslado de pacientes.</t>
  </si>
  <si>
    <t>Alta, víctimas en masa, traslado masivo de víctimas.</t>
  </si>
  <si>
    <t>EXPANSIÓN RIESGO</t>
  </si>
  <si>
    <t>No, situación controlable.</t>
  </si>
  <si>
    <t>Puede o no llegar a presentarse riesgo adicionales o aumento en la complejidad del ya existente</t>
  </si>
  <si>
    <t>Expansible, control complejo de la situación.</t>
  </si>
  <si>
    <t>CAPACIDAD DE RESPUESTA</t>
  </si>
  <si>
    <t>Recursos institucionales suficientes.</t>
  </si>
  <si>
    <t>Apoyo de algunos recursos de grupos de apoyo.</t>
  </si>
  <si>
    <t>Recursos institucionales insuficientes.</t>
  </si>
  <si>
    <t>LOGÍSTICA</t>
  </si>
  <si>
    <t>Suficiente</t>
  </si>
  <si>
    <t>Requiere apoyo</t>
  </si>
  <si>
    <t>Insuficiente</t>
  </si>
  <si>
    <t xml:space="preserve">PLANES DE ACCION </t>
  </si>
  <si>
    <t>Plan de Acción General</t>
  </si>
  <si>
    <t>Objetivo:</t>
  </si>
  <si>
    <t xml:space="preserve">Establecer y generar destrezas, condiciones y procedimientos que les permita a los funcionarios  y visitantes, prevenir y protegerse en casos de desastres o amenazas colectivas que puedan poner en peligro su integridad. </t>
  </si>
  <si>
    <t>Responsable:</t>
  </si>
  <si>
    <t xml:space="preserve">Coordinador de Plan, Brigadistas. </t>
  </si>
  <si>
    <t>Recursos:</t>
  </si>
  <si>
    <t>Recursos humanos, físicos y económicos</t>
  </si>
  <si>
    <t>Actividades a desarrollar</t>
  </si>
  <si>
    <t xml:space="preserve">ANTES </t>
  </si>
  <si>
    <t xml:space="preserve">Participar en capacitación y simulacros de evacuación
• Verificación diaria y reporte de condiciones especiales de las vías de evacuación. 
• Tener listados actualizados del personal de su área.
• Mantener control permanente de la ubicación de personas a su cargo y reubicaciones especiales.
• Tener presente, algunas condiciones especiales del personal a su cargo como enfermedades, limitaciones, alergias.
• Tener claras las rutas de evacuación.
•  Implementar el esquema de organización y procedimientos incluidos en el presente Plan de Emergencias
</t>
  </si>
  <si>
    <t xml:space="preserve">DURANTE </t>
  </si>
  <si>
    <r>
      <t>·</t>
    </r>
    <r>
      <rPr>
        <sz val="7"/>
        <color theme="1"/>
        <rFont val="Times New Roman"/>
        <family val="1"/>
      </rPr>
      <t xml:space="preserve">         </t>
    </r>
    <r>
      <rPr>
        <sz val="11"/>
        <color theme="1"/>
        <rFont val="Gill Sans MT"/>
        <family val="2"/>
      </rPr>
      <t xml:space="preserve">Puesto de Mando Unificado PMU o Puesto Control (PC): La acción de emergencia se inicia con toma de decisiones en períodos de tiempos muy limitados. La posibilidad de acertar es proporcional a la cantidad y calidad de la información disponible. Debido a las graves y diversas implicaciones de estas acciones, el responsable de la toma de decisiones debe tener acceso inmediato y permanente a la información requerida. Para ello hay que constituir un PUESTO DE MANDO UNIFICADO (PMU) al cual llega el responsable del plan y los jefes de las Brigadas. (La ubicación del Puesto de Mando, debe ser en un área de bajo riesgo, de fácil acceso. 
• Al escuchar la alarma o recibir aviso se presentará en el lugar de la Emergencia, o en el Puesto de Mando Unificado previamente establecido PMU.
• Identificará la situación, clasificará la emergencia, los posibles riesgos inherentes a la emergencia y priorizará las acciones a seguir, las cuales aplicará según los principios de acción establecidos en emergencias. 
• Coordinará la actuación de las Brigadas, asegurándose que utilicen los equipos de protección adecuados y garantizando la integridad del personal. 
</t>
    </r>
  </si>
  <si>
    <t xml:space="preserve">DESPUES </t>
  </si>
  <si>
    <t xml:space="preserve">Plan de Seguridad </t>
  </si>
  <si>
    <t xml:space="preserve">Controlar el manejo adecuado de las salidas de emergencia y dar una respuesta inmediata. </t>
  </si>
  <si>
    <t>Staff General</t>
  </si>
  <si>
    <t>Recursos</t>
  </si>
  <si>
    <t xml:space="preserve">Recursos humanos, físicos y económicos </t>
  </si>
  <si>
    <r>
      <t>·</t>
    </r>
    <r>
      <rPr>
        <sz val="7"/>
        <color theme="1"/>
        <rFont val="Times New Roman"/>
        <family val="1"/>
      </rPr>
      <t xml:space="preserve">         </t>
    </r>
    <r>
      <rPr>
        <sz val="11"/>
        <color theme="1"/>
        <rFont val="Gill Sans MT"/>
        <family val="2"/>
      </rPr>
      <t xml:space="preserve">Se tendrá un listado de todos los alumnos y trabajadores de la Fundación en la portería o recepción.
• Verificar el funcionamiento de los sistemas de seguridad (cámaras)
• Mantener los protocolos para ingreso y salida de personal, revisión de paquetes carga y vehículos 
• Señalizar las áreas de acceso restringido
• Mantener las rutas y salidas de evacuación libres y seguras
</t>
    </r>
  </si>
  <si>
    <r>
      <t>·</t>
    </r>
    <r>
      <rPr>
        <sz val="7"/>
        <color theme="1"/>
        <rFont val="Times New Roman"/>
        <family val="1"/>
      </rPr>
      <t>   </t>
    </r>
    <r>
      <rPr>
        <sz val="11"/>
        <color theme="1"/>
        <rFont val="Gill Sans MT"/>
        <family val="2"/>
      </rPr>
      <t xml:space="preserve">Mantener un canal de comunicación permanente con el responsable del plan de evacuación. 
• Informar y enviar personal en las áreas que requieran de vigilancia.
• No permitir el ingreso y salida de personas o vehículos durante los simulacros o emergencias, las únicas personas autorizadas para ingresar son: directivos, personal de brigadas y entidades de socorro debidamente identificados. 
• Ubicar un guarda de seguridad con una paleta de pare, para no permitir el paso de vehículos en vías de evacuación a puntos de encuentro externos. 
• Dependiendo de la emergencia serán los encargados de suspender el fluido eléctrico, cerrar los registros de abastecimiento de agua, cerrar el registro de gas, velar por el funcionamiento de la planta eléctrica de emergencias y otras actividades incluidas en los procedimientos operativos. 
</t>
    </r>
  </si>
  <si>
    <t xml:space="preserve">Recibir el informe por parte de la portería, de las personas que ingresan y salen de la institución para darlo a conocer al responsable del plan. </t>
  </si>
  <si>
    <t xml:space="preserve">Plan de Informacion Publica </t>
  </si>
  <si>
    <t>Objetivo</t>
  </si>
  <si>
    <t xml:space="preserve">Informar de forma oportuna, clara y veraz a la comunidad sin generar pánico ante los medios de comunicación cuando se entrega la información durante una emergencia </t>
  </si>
  <si>
    <t>Responsable</t>
  </si>
  <si>
    <t xml:space="preserve">Dirección y Relaciones Públicas. </t>
  </si>
  <si>
    <t xml:space="preserve">Información clara brindada por parte del PMU y del jefe de emergencias. Recursos humanos, físicos y económicos. </t>
  </si>
  <si>
    <t xml:space="preserve">Capacitación en manejo de crisis y comunicación efectiva.
• Conocer que actividades se realizan en el sector y que riesgo le genera. 
• Saber cómo actuar y como responder ante los periodistas.
</t>
  </si>
  <si>
    <r>
      <t>·</t>
    </r>
    <r>
      <rPr>
        <sz val="7"/>
        <color theme="1"/>
        <rFont val="Times New Roman"/>
        <family val="1"/>
      </rPr>
      <t xml:space="preserve">         </t>
    </r>
    <r>
      <rPr>
        <sz val="11"/>
        <color theme="1"/>
        <rFont val="Gill Sans MT"/>
        <family val="2"/>
      </rPr>
      <t xml:space="preserve">Mantener la calma. 
• Saber que sucedió cuando y como. 
• No dar afirmaciones categóricas. 
• Generar boletines de información, previa revisión y autorización del coordinador del plan.
</t>
    </r>
  </si>
  <si>
    <r>
      <t>·</t>
    </r>
    <r>
      <rPr>
        <sz val="7"/>
        <color theme="1"/>
        <rFont val="Times New Roman"/>
        <family val="1"/>
      </rPr>
      <t xml:space="preserve">         </t>
    </r>
    <r>
      <rPr>
        <sz val="11"/>
        <color theme="1"/>
        <rFont val="Gill Sans MT"/>
        <family val="2"/>
      </rPr>
      <t xml:space="preserve">Brindar un boletín de información final. 
• Clasificar la información que deben tener los medios de comunicación. 
• La compañía estará regulando la información que se esté emitiendo en ese momento
</t>
    </r>
  </si>
  <si>
    <t xml:space="preserve">Plan de accion de atencion Medicca y Primeros auxilios. </t>
  </si>
  <si>
    <t>Brindar la atención adecuada y oportuna que necesite una o varias personas dentro de la compañía</t>
  </si>
  <si>
    <t>Brigadistas, enfermera en el punto de primeros auxilios.</t>
  </si>
  <si>
    <t xml:space="preserve">Punto de primeros auxilios con Botiquín Portátil para atención básica, Camillas fija, comunicaciones (radios), bioseguridad (E.P.P.), Alineadores cervicales. </t>
  </si>
  <si>
    <r>
      <t>·</t>
    </r>
    <r>
      <rPr>
        <sz val="7"/>
        <color theme="1"/>
        <rFont val="Times New Roman"/>
        <family val="1"/>
      </rPr>
      <t xml:space="preserve">         </t>
    </r>
    <r>
      <rPr>
        <sz val="11"/>
        <color theme="1"/>
        <rFont val="Gill Sans MT"/>
        <family val="2"/>
      </rPr>
      <t xml:space="preserve">Revisar los elementos que se encuentran en el botiquín, fecha de vencimiento, estado, cantidad, etc. 
• Dotar adecuadamente los botiquines. Mantenerse atento y dispuesto para su servicio.
• Tener al día la información sobre hospitales y centros de atención médica cercanos. 
• Realizar un mantenimiento preventivo de los equipos de primeros auxilios como camillas rígidas, camillas fijas, entre otros.
• Verificar el lugar donde se podría instalar el puesto de clasificación de heridos y atención medica si se presentara una emergencia con pacientes en masa. 
</t>
    </r>
  </si>
  <si>
    <t xml:space="preserve">Se prestarán los primeros auxilios a quien amerite y se trasladara al centro médico más cercano, según sea el caso. 
• En caso de evacuación se pondrán a disposición del Jefe de Brigada, Administrador o Encargado (según corresponda el caso) una vez lleguen al sitio de encuentro final.
• Alertar los servicios de Emergencia Médica necesarios, bajo orden directa del Jefe de Brigada, dependiendo del tipo y magnitud de la Emergencia.
• Colaborar con las autoridades de salud y socorristas de grupos especializados, cuando ellos lo soliciten.
• Cuando se requiera movilización especial de personas afectadas, se notificará al Jefe de Brigada, inmediatamente, el cual coordinará las acciones necesarias para preservar la salud de los heridos. 
</t>
  </si>
  <si>
    <r>
      <t>·</t>
    </r>
    <r>
      <rPr>
        <sz val="7"/>
        <color theme="1"/>
        <rFont val="Times New Roman"/>
        <family val="1"/>
      </rPr>
      <t xml:space="preserve">         </t>
    </r>
    <r>
      <rPr>
        <sz val="11"/>
        <color theme="1"/>
        <rFont val="Gill Sans MT"/>
        <family val="2"/>
      </rPr>
      <t xml:space="preserve">Reportar al jefe de brigada, los casos atendidos durante el evento. 
• Colaborar en la atención y remisión de pacientes a instituciones de salud.
• Evaluación de la situación y reposición de material 
• Debe brindar el registro de pacientes y a que lugares fueron trasladados.
</t>
    </r>
  </si>
  <si>
    <t xml:space="preserve">Plan de Accion Para Proteccion Contra Incendios. </t>
  </si>
  <si>
    <t>Controlar conatos de incendios evitando la propagación de estos a áreas aledañas.</t>
  </si>
  <si>
    <t xml:space="preserve">Ayuda externa organismos de socorro Cruz Roja, Defensa Civil y Brigadistas. </t>
  </si>
  <si>
    <t xml:space="preserve">Extintores; dependiendo el tipo de incendio (A – B – C), material de señalización, iluminación, comunicaciones (radios), bioseguridad (E.P.P.) </t>
  </si>
  <si>
    <r>
      <t>·</t>
    </r>
    <r>
      <rPr>
        <sz val="7"/>
        <color theme="1"/>
        <rFont val="Times New Roman"/>
        <family val="1"/>
      </rPr>
      <t xml:space="preserve">         </t>
    </r>
    <r>
      <rPr>
        <sz val="11"/>
        <color theme="1"/>
        <rFont val="Gill Sans MT"/>
        <family val="2"/>
      </rPr>
      <t xml:space="preserve">Realizar inspecciones de seguridad sobre extintores tipo multipropósito, agua a presión, Solkaflam, CO2. 
• Mantenimiento preventivo del sistema hidráulico del edificio.  
• Verificar que todas las áreas cuenten con sus extintores antes durante y después del evento.
</t>
    </r>
  </si>
  <si>
    <t xml:space="preserve">Intente controlarlo con el extintor adecuado, actúe siempre con seguridad, no le dé la espalda al fuego, si hay humo agáchese.  
• Activar la alarma y pedir ayuda a más brigadistas o al jefe de brigada. 
• Intente controlar el incendio.  
• Coordine y dirija actividades de primera respuesta de control del fuego.
• Active la línea de emergencia 123.  
• Evalúe la situación y determine la necesidad de evacuar o no las instalaciones. 
• Diríjase al puesto de comando y active al comité de emergencia en caso necesario.  
</t>
  </si>
  <si>
    <r>
      <t>·</t>
    </r>
    <r>
      <rPr>
        <sz val="7"/>
        <color theme="1"/>
        <rFont val="Times New Roman"/>
        <family val="1"/>
      </rPr>
      <t xml:space="preserve">         </t>
    </r>
    <r>
      <rPr>
        <sz val="11"/>
        <color theme="1"/>
        <rFont val="Gill Sans MT"/>
        <family val="2"/>
      </rPr>
      <t xml:space="preserve">Recarga de extintores.  
• Verificación de los daños y adecuación del lugar.  
• Inventario de recursos físicos y materiales que sirven y dañados  
• Tomar medidas preventivas en caso de emergencia y no repetir la experiencia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</si>
</sst>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0.0"/>
  </numFmts>
  <fonts count="73" x14ac:knownFonts="1">
    <font>
      <sz val="11"/>
      <color theme="1"/>
      <name val="Calibri"/>
      <family val="2"/>
      <scheme val="minor"/>
    </font>
    <font>
      <sz val="11"/>
      <color theme="1"/>
      <name val="Arial"/>
      <family val="2"/>
    </font>
    <font>
      <sz val="8"/>
      <color theme="1"/>
      <name val="Arial"/>
      <family val="2"/>
    </font>
    <font>
      <sz val="10"/>
      <color theme="0" tint="-0.34998626667073579"/>
      <name val="Arial"/>
      <family val="2"/>
    </font>
    <font>
      <b/>
      <sz val="10"/>
      <color theme="0"/>
      <name val="Arial"/>
      <family val="2"/>
    </font>
    <font>
      <b/>
      <sz val="10"/>
      <name val="Arial"/>
      <family val="2"/>
    </font>
    <font>
      <b/>
      <sz val="10"/>
      <color theme="1"/>
      <name val="Arial"/>
      <family val="2"/>
    </font>
    <font>
      <sz val="10"/>
      <color theme="1"/>
      <name val="Arial"/>
      <family val="2"/>
    </font>
    <font>
      <sz val="10"/>
      <name val="Arial"/>
      <family val="2"/>
    </font>
    <font>
      <b/>
      <sz val="9"/>
      <color indexed="81"/>
      <name val="Tahoma"/>
      <family val="2"/>
    </font>
    <font>
      <sz val="9"/>
      <color indexed="81"/>
      <name val="Tahoma"/>
      <family val="2"/>
    </font>
    <font>
      <sz val="9"/>
      <color theme="1"/>
      <name val="Arial"/>
      <family val="2"/>
    </font>
    <font>
      <b/>
      <sz val="12"/>
      <name val="Arial"/>
      <family val="2"/>
    </font>
    <font>
      <sz val="10"/>
      <color theme="0"/>
      <name val="Arial"/>
      <family val="2"/>
    </font>
    <font>
      <b/>
      <sz val="14"/>
      <name val="Arial"/>
      <family val="2"/>
    </font>
    <font>
      <b/>
      <sz val="9"/>
      <name val="Arial"/>
      <family val="2"/>
    </font>
    <font>
      <b/>
      <sz val="9"/>
      <color theme="1"/>
      <name val="Arial"/>
      <family val="2"/>
    </font>
    <font>
      <b/>
      <sz val="9"/>
      <color theme="0"/>
      <name val="Arial"/>
      <family val="2"/>
    </font>
    <font>
      <sz val="10"/>
      <color rgb="FFFF0000"/>
      <name val="Arial"/>
      <family val="2"/>
    </font>
    <font>
      <sz val="11"/>
      <color theme="1"/>
      <name val="Tahoma"/>
      <family val="2"/>
    </font>
    <font>
      <b/>
      <sz val="11"/>
      <color theme="1"/>
      <name val="Tahoma"/>
      <family val="2"/>
    </font>
    <font>
      <b/>
      <sz val="10"/>
      <color theme="1"/>
      <name val="Tahoma"/>
      <family val="2"/>
    </font>
    <font>
      <sz val="10"/>
      <color theme="1"/>
      <name val="Tahoma"/>
      <family val="2"/>
    </font>
    <font>
      <b/>
      <sz val="7"/>
      <name val="Arial"/>
      <family val="2"/>
    </font>
    <font>
      <sz val="7"/>
      <color theme="0"/>
      <name val="Arial"/>
      <family val="2"/>
    </font>
    <font>
      <sz val="11"/>
      <color theme="0"/>
      <name val="Arial"/>
      <family val="2"/>
    </font>
    <font>
      <sz val="11"/>
      <color theme="1"/>
      <name val="Calibri"/>
      <family val="2"/>
      <scheme val="minor"/>
    </font>
    <font>
      <b/>
      <sz val="11"/>
      <color theme="1"/>
      <name val="Calibri"/>
      <family val="2"/>
      <scheme val="minor"/>
    </font>
    <font>
      <sz val="10"/>
      <color theme="0" tint="-0.499984740745262"/>
      <name val="Arial"/>
      <family val="2"/>
    </font>
    <font>
      <u/>
      <sz val="10"/>
      <color theme="0" tint="-0.499984740745262"/>
      <name val="Arial"/>
      <family val="2"/>
    </font>
    <font>
      <u/>
      <sz val="10"/>
      <color theme="0" tint="-0.34998626667073579"/>
      <name val="Arial"/>
      <family val="2"/>
    </font>
    <font>
      <sz val="11"/>
      <color theme="0" tint="-0.499984740745262"/>
      <name val="Arial"/>
      <family val="2"/>
    </font>
    <font>
      <u/>
      <sz val="11"/>
      <color theme="0" tint="-0.499984740745262"/>
      <name val="Arial"/>
      <family val="2"/>
    </font>
    <font>
      <b/>
      <sz val="11"/>
      <color theme="0"/>
      <name val="Arial"/>
      <family val="2"/>
    </font>
    <font>
      <b/>
      <sz val="11"/>
      <name val="Arial"/>
      <family val="2"/>
    </font>
    <font>
      <b/>
      <sz val="11"/>
      <color theme="1"/>
      <name val="Arial"/>
      <family val="2"/>
    </font>
    <font>
      <sz val="11"/>
      <color rgb="FF000000"/>
      <name val="Arial"/>
      <family val="2"/>
    </font>
    <font>
      <sz val="11"/>
      <name val="Arial"/>
      <family val="2"/>
    </font>
    <font>
      <b/>
      <sz val="11"/>
      <color rgb="FF000000"/>
      <name val="Arial"/>
      <family val="2"/>
    </font>
    <font>
      <sz val="11"/>
      <color theme="1"/>
      <name val="Symbol"/>
      <family val="1"/>
      <charset val="2"/>
    </font>
    <font>
      <sz val="11"/>
      <color theme="1"/>
      <name val="Times New Roman"/>
      <family val="1"/>
    </font>
    <font>
      <b/>
      <sz val="11"/>
      <color theme="0"/>
      <name val="Calibri"/>
      <family val="2"/>
      <scheme val="minor"/>
    </font>
    <font>
      <sz val="11"/>
      <color theme="0"/>
      <name val="Calibri"/>
      <family val="2"/>
      <scheme val="minor"/>
    </font>
    <font>
      <b/>
      <sz val="16"/>
      <name val="Gill Sans MT"/>
      <family val="2"/>
    </font>
    <font>
      <sz val="11"/>
      <name val="Gill Sans MT"/>
      <family val="2"/>
    </font>
    <font>
      <b/>
      <sz val="11"/>
      <color theme="0"/>
      <name val="Gill Sans MT"/>
      <family val="2"/>
    </font>
    <font>
      <sz val="11"/>
      <color rgb="FF222222"/>
      <name val="Gill Sans MT"/>
      <family val="2"/>
    </font>
    <font>
      <b/>
      <sz val="11"/>
      <name val="Gill Sans MT"/>
      <family val="2"/>
    </font>
    <font>
      <sz val="11"/>
      <color theme="1"/>
      <name val="Gill Sans MT"/>
      <family val="2"/>
    </font>
    <font>
      <b/>
      <sz val="15"/>
      <color indexed="81"/>
      <name val="Gill Sans MT"/>
      <family val="2"/>
    </font>
    <font>
      <sz val="15"/>
      <color indexed="81"/>
      <name val="Gill Sans MT"/>
      <family val="2"/>
    </font>
    <font>
      <sz val="11"/>
      <color theme="0"/>
      <name val="Gill Sans MT"/>
      <family val="2"/>
    </font>
    <font>
      <b/>
      <sz val="12"/>
      <name val="Gill Sans MT"/>
      <family val="2"/>
    </font>
    <font>
      <sz val="12"/>
      <name val="Gill Sans MT"/>
      <family val="2"/>
    </font>
    <font>
      <sz val="8"/>
      <color theme="0"/>
      <name val="Gill Sans MT"/>
      <family val="2"/>
    </font>
    <font>
      <b/>
      <sz val="8"/>
      <color theme="0"/>
      <name val="Gill Sans MT"/>
      <family val="2"/>
    </font>
    <font>
      <sz val="9"/>
      <name val="Gill Sans MT"/>
      <family val="2"/>
    </font>
    <font>
      <sz val="8"/>
      <name val="Gill Sans MT"/>
      <family val="2"/>
    </font>
    <font>
      <b/>
      <sz val="8"/>
      <color theme="1"/>
      <name val="Gill Sans MT"/>
      <family val="2"/>
    </font>
    <font>
      <b/>
      <sz val="8"/>
      <name val="Gill Sans MT"/>
      <family val="2"/>
    </font>
    <font>
      <b/>
      <sz val="14"/>
      <color theme="1"/>
      <name val="Calibri"/>
      <family val="2"/>
      <scheme val="minor"/>
    </font>
    <font>
      <sz val="8"/>
      <color theme="1"/>
      <name val="Calibri"/>
      <family val="2"/>
      <scheme val="minor"/>
    </font>
    <font>
      <sz val="11"/>
      <color rgb="FF000000"/>
      <name val="Gill Sans MT"/>
      <family val="2"/>
    </font>
    <font>
      <sz val="8"/>
      <color rgb="FF000000"/>
      <name val="Calibri"/>
      <family val="2"/>
      <scheme val="minor"/>
    </font>
    <font>
      <b/>
      <sz val="11"/>
      <color theme="1"/>
      <name val="Calibri"/>
      <family val="2"/>
    </font>
    <font>
      <b/>
      <sz val="10"/>
      <color rgb="FFFFFFFF"/>
      <name val="Calibri"/>
      <family val="2"/>
      <scheme val="minor"/>
    </font>
    <font>
      <sz val="10"/>
      <color rgb="FFFFFFFF"/>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color theme="1"/>
      <name val="Gill Sans MT"/>
      <family val="2"/>
    </font>
    <font>
      <sz val="7"/>
      <color theme="1"/>
      <name val="Times New Roman"/>
      <family val="1"/>
    </font>
    <font>
      <b/>
      <sz val="11"/>
      <name val="Calibri"/>
      <family val="2"/>
      <scheme val="minor"/>
    </font>
  </fonts>
  <fills count="15">
    <fill>
      <patternFill patternType="none"/>
    </fill>
    <fill>
      <patternFill patternType="gray125"/>
    </fill>
    <fill>
      <patternFill patternType="solid">
        <fgColor theme="3"/>
        <bgColor indexed="64"/>
      </patternFill>
    </fill>
    <fill>
      <patternFill patternType="solid">
        <fgColor theme="6"/>
        <bgColor indexed="64"/>
      </patternFill>
    </fill>
    <fill>
      <patternFill patternType="solid">
        <fgColor theme="0" tint="-0.34998626667073579"/>
        <bgColor indexed="64"/>
      </patternFill>
    </fill>
    <fill>
      <patternFill patternType="solid">
        <fgColor theme="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rgb="FF0097AE"/>
        <bgColor indexed="64"/>
      </patternFill>
    </fill>
    <fill>
      <patternFill patternType="solid">
        <fgColor theme="4"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4" fontId="26" fillId="0" borderId="0" applyFont="0" applyFill="0" applyBorder="0" applyAlignment="0" applyProtection="0"/>
  </cellStyleXfs>
  <cellXfs count="356">
    <xf numFmtId="0" fontId="0" fillId="0" borderId="0" xfId="0"/>
    <xf numFmtId="0" fontId="1" fillId="0" borderId="0" xfId="0" applyFont="1" applyAlignment="1">
      <alignment vertical="center" wrapText="1"/>
    </xf>
    <xf numFmtId="0" fontId="7" fillId="0" borderId="1" xfId="0" applyFont="1" applyBorder="1" applyAlignment="1">
      <alignment horizontal="justify" vertical="center" wrapText="1"/>
    </xf>
    <xf numFmtId="0" fontId="11" fillId="0" borderId="0" xfId="0" applyFont="1" applyAlignment="1">
      <alignment vertical="center"/>
    </xf>
    <xf numFmtId="4" fontId="11" fillId="0" borderId="0" xfId="0" applyNumberFormat="1" applyFont="1" applyAlignment="1">
      <alignment horizontal="center" vertical="center"/>
    </xf>
    <xf numFmtId="0" fontId="11" fillId="0" borderId="0" xfId="0" applyFont="1" applyAlignment="1">
      <alignment horizontal="center" vertical="center"/>
    </xf>
    <xf numFmtId="4" fontId="5" fillId="0" borderId="1" xfId="0" applyNumberFormat="1" applyFont="1" applyFill="1" applyBorder="1" applyAlignment="1">
      <alignment horizontal="center" vertical="center"/>
    </xf>
    <xf numFmtId="4" fontId="12" fillId="6" borderId="1" xfId="0" applyNumberFormat="1" applyFont="1" applyFill="1" applyBorder="1" applyAlignment="1">
      <alignment horizontal="center" vertical="center"/>
    </xf>
    <xf numFmtId="0" fontId="6" fillId="0" borderId="1" xfId="0" applyFont="1" applyBorder="1" applyAlignment="1">
      <alignment horizontal="center" vertical="center"/>
    </xf>
    <xf numFmtId="4" fontId="4" fillId="2" borderId="1" xfId="0" applyNumberFormat="1" applyFont="1" applyFill="1" applyBorder="1" applyAlignment="1">
      <alignment horizontal="center" vertical="center"/>
    </xf>
    <xf numFmtId="4" fontId="7" fillId="0" borderId="1" xfId="0" applyNumberFormat="1" applyFont="1" applyBorder="1" applyAlignment="1" applyProtection="1">
      <alignment horizontal="left" vertical="center" wrapText="1"/>
      <protection locked="0"/>
    </xf>
    <xf numFmtId="4" fontId="7" fillId="0" borderId="1" xfId="0" applyNumberFormat="1"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lignment vertical="center" wrapText="1"/>
    </xf>
    <xf numFmtId="4" fontId="7" fillId="0" borderId="1" xfId="0" applyNumberFormat="1"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7"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protection locked="0"/>
    </xf>
    <xf numFmtId="0" fontId="11" fillId="0" borderId="1" xfId="0" applyFont="1" applyBorder="1" applyAlignment="1">
      <alignment vertical="center" wrapText="1"/>
    </xf>
    <xf numFmtId="0" fontId="16" fillId="8" borderId="1"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4" fontId="11" fillId="0" borderId="1" xfId="0" applyNumberFormat="1" applyFont="1" applyBorder="1" applyAlignment="1">
      <alignment horizontal="center" vertical="center"/>
    </xf>
    <xf numFmtId="0" fontId="11" fillId="0" borderId="1" xfId="0" applyFont="1" applyBorder="1" applyAlignment="1" applyProtection="1">
      <alignment vertical="center"/>
      <protection locked="0"/>
    </xf>
    <xf numFmtId="0" fontId="16" fillId="0" borderId="1" xfId="0" applyFont="1" applyBorder="1" applyAlignment="1" applyProtection="1">
      <alignment horizontal="center" vertical="center"/>
      <protection locked="0"/>
    </xf>
    <xf numFmtId="0" fontId="11" fillId="8" borderId="1" xfId="0" applyFont="1" applyFill="1" applyBorder="1" applyAlignment="1" applyProtection="1">
      <alignment horizontal="center" vertical="center"/>
      <protection locked="0"/>
    </xf>
    <xf numFmtId="4" fontId="17" fillId="2" borderId="10" xfId="0" applyNumberFormat="1" applyFont="1" applyFill="1" applyBorder="1" applyAlignment="1">
      <alignment horizontal="center" vertical="center"/>
    </xf>
    <xf numFmtId="0" fontId="16" fillId="0" borderId="10" xfId="0" applyFont="1" applyBorder="1" applyAlignment="1">
      <alignment horizontal="center" vertical="center"/>
    </xf>
    <xf numFmtId="0" fontId="11" fillId="0" borderId="1" xfId="0" applyFont="1" applyBorder="1" applyAlignment="1" applyProtection="1">
      <alignment horizontal="left" vertical="center" wrapText="1"/>
      <protection locked="0"/>
    </xf>
    <xf numFmtId="4" fontId="17"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4" fontId="12" fillId="7" borderId="1" xfId="0" applyNumberFormat="1" applyFont="1" applyFill="1" applyBorder="1" applyAlignment="1">
      <alignment horizontal="center" vertical="center"/>
    </xf>
    <xf numFmtId="4" fontId="15" fillId="0" borderId="1" xfId="0" applyNumberFormat="1" applyFont="1" applyFill="1" applyBorder="1" applyAlignment="1">
      <alignment horizontal="center" vertical="center"/>
    </xf>
    <xf numFmtId="4" fontId="11"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7" fillId="0" borderId="0" xfId="0" applyNumberFormat="1" applyFont="1" applyAlignment="1">
      <alignment horizontal="center" vertical="center"/>
    </xf>
    <xf numFmtId="0" fontId="18" fillId="0" borderId="0" xfId="0" applyFont="1" applyAlignment="1">
      <alignment vertical="center"/>
    </xf>
    <xf numFmtId="4" fontId="12" fillId="9" borderId="1" xfId="0" applyNumberFormat="1" applyFont="1" applyFill="1" applyBorder="1" applyAlignment="1">
      <alignment horizontal="center" vertical="center"/>
    </xf>
    <xf numFmtId="0" fontId="7" fillId="0" borderId="1" xfId="0" applyFont="1" applyBorder="1" applyAlignment="1" applyProtection="1">
      <alignment horizontal="left" vertical="center" wrapText="1"/>
      <protection locked="0"/>
    </xf>
    <xf numFmtId="0" fontId="7" fillId="0" borderId="0" xfId="0" applyFont="1" applyAlignment="1">
      <alignment horizontal="right" vertical="center"/>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1" xfId="0" applyFont="1" applyBorder="1" applyAlignment="1">
      <alignment horizontal="left" vertical="center" wrapText="1"/>
    </xf>
    <xf numFmtId="0" fontId="19" fillId="0" borderId="0" xfId="0" applyFont="1" applyAlignment="1">
      <alignment vertical="center" wrapText="1"/>
    </xf>
    <xf numFmtId="0" fontId="19" fillId="0" borderId="0" xfId="0" applyFont="1" applyBorder="1" applyAlignment="1">
      <alignment vertical="center" wrapText="1"/>
    </xf>
    <xf numFmtId="0" fontId="20" fillId="0" borderId="1" xfId="0" applyFont="1" applyBorder="1" applyAlignment="1">
      <alignment vertical="center" wrapText="1"/>
    </xf>
    <xf numFmtId="0" fontId="19" fillId="0" borderId="1" xfId="0" applyFont="1" applyBorder="1" applyAlignment="1">
      <alignment vertical="center" wrapText="1"/>
    </xf>
    <xf numFmtId="0" fontId="21" fillId="0" borderId="1" xfId="0" applyFont="1" applyBorder="1" applyAlignment="1">
      <alignment vertical="center" wrapText="1"/>
    </xf>
    <xf numFmtId="0" fontId="22"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4" fontId="2" fillId="0" borderId="1" xfId="0" applyNumberFormat="1" applyFont="1" applyBorder="1" applyAlignment="1" applyProtection="1">
      <alignment horizontal="center" vertical="center"/>
      <protection locked="0"/>
    </xf>
    <xf numFmtId="4" fontId="1" fillId="0" borderId="1" xfId="0" applyNumberFormat="1" applyFont="1" applyBorder="1" applyAlignment="1" applyProtection="1">
      <alignment vertical="center"/>
      <protection locked="0"/>
    </xf>
    <xf numFmtId="4" fontId="23" fillId="0"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 fontId="1" fillId="0" borderId="1" xfId="0" quotePrefix="1" applyNumberFormat="1" applyFont="1" applyBorder="1" applyAlignment="1">
      <alignment horizontal="center" vertical="center"/>
    </xf>
    <xf numFmtId="0" fontId="1" fillId="0" borderId="1" xfId="0" applyFont="1" applyBorder="1" applyAlignment="1" applyProtection="1">
      <alignment horizontal="center" vertical="center"/>
      <protection locked="0"/>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textRotation="90" wrapText="1"/>
    </xf>
    <xf numFmtId="0" fontId="25" fillId="2" borderId="1" xfId="0" applyFont="1" applyFill="1" applyBorder="1" applyAlignment="1">
      <alignment horizontal="center" vertical="center"/>
    </xf>
    <xf numFmtId="4" fontId="1" fillId="0" borderId="1" xfId="1" applyNumberFormat="1" applyFont="1" applyBorder="1" applyAlignment="1">
      <alignment horizontal="center" vertical="center"/>
    </xf>
    <xf numFmtId="0" fontId="6" fillId="0" borderId="1" xfId="0" applyFont="1" applyBorder="1" applyAlignment="1">
      <alignment horizontal="center" vertical="center"/>
    </xf>
    <xf numFmtId="0" fontId="4" fillId="2" borderId="1" xfId="0" applyFont="1" applyFill="1" applyBorder="1" applyAlignment="1">
      <alignment horizontal="center" vertical="center"/>
    </xf>
    <xf numFmtId="0" fontId="8" fillId="0" borderId="10" xfId="0" applyNumberFormat="1" applyFont="1" applyBorder="1" applyAlignment="1" applyProtection="1">
      <alignment horizontal="center" vertical="center"/>
      <protection locked="0"/>
    </xf>
    <xf numFmtId="0" fontId="27" fillId="10" borderId="0" xfId="0" applyFont="1" applyFill="1"/>
    <xf numFmtId="0" fontId="8" fillId="0" borderId="10" xfId="0" applyNumberFormat="1" applyFont="1" applyBorder="1" applyAlignment="1" applyProtection="1">
      <alignment horizontal="center" vertical="center"/>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5" fillId="0" borderId="15" xfId="0" applyFont="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Border="1" applyAlignment="1" applyProtection="1">
      <alignment horizontal="center" vertical="center" wrapText="1"/>
      <protection locked="0"/>
    </xf>
    <xf numFmtId="0" fontId="36" fillId="0" borderId="1" xfId="0" applyFont="1" applyBorder="1" applyAlignment="1" applyProtection="1">
      <alignment horizontal="left" vertical="center" wrapText="1"/>
      <protection locked="0"/>
    </xf>
    <xf numFmtId="0" fontId="36" fillId="0" borderId="10" xfId="0" applyFont="1" applyBorder="1" applyAlignment="1" applyProtection="1">
      <alignment horizontal="center" vertical="center" wrapText="1"/>
      <protection locked="0"/>
    </xf>
    <xf numFmtId="0" fontId="37" fillId="0" borderId="21" xfId="0" applyFont="1" applyBorder="1" applyAlignment="1">
      <alignment horizontal="center" vertical="center"/>
    </xf>
    <xf numFmtId="0" fontId="35" fillId="0" borderId="11" xfId="0" applyFont="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1" fillId="0" borderId="12" xfId="0" applyFont="1" applyFill="1" applyBorder="1" applyAlignment="1">
      <alignment horizontal="justify" vertical="center" wrapText="1"/>
    </xf>
    <xf numFmtId="0" fontId="1" fillId="0" borderId="12" xfId="0" applyFont="1" applyBorder="1" applyAlignment="1" applyProtection="1">
      <alignment horizontal="center" vertical="center" wrapText="1"/>
      <protection locked="0"/>
    </xf>
    <xf numFmtId="0" fontId="36" fillId="0" borderId="1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0" fontId="37" fillId="0" borderId="23" xfId="0" applyFont="1" applyBorder="1" applyAlignment="1">
      <alignment horizontal="center" vertical="center"/>
    </xf>
    <xf numFmtId="0" fontId="1" fillId="0" borderId="16" xfId="0" applyFont="1" applyFill="1" applyBorder="1" applyAlignment="1">
      <alignment horizontal="justify" vertical="center" wrapText="1"/>
    </xf>
    <xf numFmtId="0" fontId="1" fillId="0" borderId="16" xfId="0" applyFont="1" applyBorder="1" applyAlignment="1" applyProtection="1">
      <alignment horizontal="center" vertical="center" wrapText="1"/>
      <protection locked="0"/>
    </xf>
    <xf numFmtId="0" fontId="37" fillId="0" borderId="20" xfId="0" applyFont="1" applyBorder="1" applyAlignment="1">
      <alignment horizontal="center" vertical="center"/>
    </xf>
    <xf numFmtId="0" fontId="35" fillId="0" borderId="24" xfId="0" applyFont="1" applyBorder="1" applyAlignment="1">
      <alignment horizontal="center" vertical="center" wrapText="1"/>
    </xf>
    <xf numFmtId="0" fontId="39" fillId="0" borderId="1" xfId="0" applyFont="1" applyBorder="1" applyAlignment="1">
      <alignment horizontal="justify" vertical="center" wrapText="1"/>
    </xf>
    <xf numFmtId="0" fontId="40" fillId="0" borderId="1" xfId="0" applyFont="1" applyBorder="1" applyAlignment="1">
      <alignment horizontal="justify" vertical="center" wrapText="1"/>
    </xf>
    <xf numFmtId="0" fontId="1" fillId="0" borderId="16" xfId="0" applyFont="1" applyBorder="1" applyAlignment="1">
      <alignment horizontal="justify" vertical="center" wrapText="1"/>
    </xf>
    <xf numFmtId="0" fontId="36" fillId="0" borderId="16" xfId="0" applyFont="1" applyBorder="1" applyAlignment="1" applyProtection="1">
      <alignment horizontal="left" vertical="center" wrapText="1"/>
      <protection locked="0"/>
    </xf>
    <xf numFmtId="0" fontId="36" fillId="0" borderId="16" xfId="0" applyFont="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7" fillId="10" borderId="1" xfId="0" applyFont="1" applyFill="1" applyBorder="1" applyAlignment="1" applyProtection="1">
      <alignment vertical="center" wrapText="1"/>
      <protection locked="0"/>
    </xf>
    <xf numFmtId="0" fontId="11" fillId="10" borderId="0" xfId="0" applyFont="1" applyFill="1" applyAlignment="1">
      <alignment vertical="center"/>
    </xf>
    <xf numFmtId="0" fontId="7" fillId="10" borderId="0" xfId="0" applyFont="1" applyFill="1" applyAlignment="1">
      <alignment vertical="center"/>
    </xf>
    <xf numFmtId="0" fontId="11" fillId="10" borderId="1" xfId="0" applyFont="1" applyFill="1" applyBorder="1" applyAlignment="1" applyProtection="1">
      <alignment horizontal="left" vertical="center" wrapText="1"/>
      <protection locked="0"/>
    </xf>
    <xf numFmtId="0" fontId="19" fillId="10" borderId="0" xfId="0" applyFont="1" applyFill="1" applyAlignment="1">
      <alignment vertical="center" wrapText="1"/>
    </xf>
    <xf numFmtId="0" fontId="7" fillId="8" borderId="0" xfId="0" applyFont="1" applyFill="1" applyAlignment="1">
      <alignment vertical="center"/>
    </xf>
    <xf numFmtId="0" fontId="34" fillId="3" borderId="8"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4" borderId="8"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9" xfId="0" applyFont="1" applyFill="1" applyBorder="1" applyAlignment="1">
      <alignment horizontal="center" vertical="center" wrapText="1"/>
    </xf>
    <xf numFmtId="0" fontId="34" fillId="5" borderId="13"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5" fillId="6" borderId="0" xfId="0" applyFont="1" applyFill="1" applyBorder="1" applyAlignment="1">
      <alignment horizontal="left" vertical="center"/>
    </xf>
    <xf numFmtId="0" fontId="5" fillId="6" borderId="5" xfId="0" applyFont="1" applyFill="1" applyBorder="1" applyAlignment="1">
      <alignment horizontal="left" vertical="center"/>
    </xf>
    <xf numFmtId="0" fontId="6" fillId="0" borderId="1" xfId="0" applyFont="1" applyBorder="1" applyAlignment="1">
      <alignment horizontal="center" vertical="center"/>
    </xf>
    <xf numFmtId="0" fontId="28" fillId="0" borderId="1" xfId="0" applyFont="1" applyBorder="1" applyAlignment="1">
      <alignment horizontal="left" vertical="center" wrapText="1"/>
    </xf>
    <xf numFmtId="0" fontId="28" fillId="0" borderId="1" xfId="0" applyFont="1" applyBorder="1" applyAlignment="1">
      <alignment horizontal="left" vertical="center"/>
    </xf>
    <xf numFmtId="0" fontId="14" fillId="6" borderId="19"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7" fillId="2"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wrapText="1"/>
    </xf>
    <xf numFmtId="0" fontId="11" fillId="0" borderId="0" xfId="0" applyFont="1" applyAlignment="1">
      <alignment horizontal="center" vertical="center"/>
    </xf>
    <xf numFmtId="0" fontId="5" fillId="6" borderId="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11" fillId="0" borderId="3" xfId="0" applyFont="1" applyBorder="1" applyAlignment="1">
      <alignment horizontal="center" vertical="center"/>
    </xf>
    <xf numFmtId="0" fontId="11" fillId="0" borderId="17" xfId="0" applyFont="1" applyBorder="1" applyAlignment="1">
      <alignment horizontal="center" vertical="center"/>
    </xf>
    <xf numFmtId="0" fontId="12" fillId="6"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4" fillId="9" borderId="19"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5" fillId="9" borderId="1" xfId="0" applyFont="1" applyFill="1" applyBorder="1" applyAlignment="1">
      <alignment horizontal="left" vertical="center"/>
    </xf>
    <xf numFmtId="0" fontId="7" fillId="0" borderId="17" xfId="0" applyFont="1" applyBorder="1" applyAlignment="1">
      <alignment horizontal="center" vertical="center"/>
    </xf>
    <xf numFmtId="0" fontId="5" fillId="9" borderId="0" xfId="0" applyFont="1" applyFill="1" applyBorder="1" applyAlignment="1">
      <alignment horizontal="left" vertical="center"/>
    </xf>
    <xf numFmtId="0" fontId="5" fillId="9" borderId="5" xfId="0" applyFont="1" applyFill="1" applyBorder="1" applyAlignment="1">
      <alignment horizontal="left" vertical="center"/>
    </xf>
    <xf numFmtId="0" fontId="12" fillId="9"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6"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15" fillId="7" borderId="3" xfId="0" applyFont="1" applyFill="1" applyBorder="1" applyAlignment="1">
      <alignment horizontal="left" vertical="center"/>
    </xf>
    <xf numFmtId="0" fontId="15" fillId="7" borderId="4" xfId="0" applyFont="1" applyFill="1" applyBorder="1" applyAlignment="1">
      <alignment horizontal="left" vertical="center"/>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5" fillId="7" borderId="17" xfId="0" applyFont="1" applyFill="1" applyBorder="1" applyAlignment="1">
      <alignment horizontal="left" vertical="center"/>
    </xf>
    <xf numFmtId="0" fontId="15" fillId="7" borderId="18" xfId="0" applyFont="1" applyFill="1" applyBorder="1" applyAlignment="1">
      <alignment horizontal="left" vertical="center"/>
    </xf>
    <xf numFmtId="0" fontId="1" fillId="10" borderId="25" xfId="0" applyFont="1" applyFill="1" applyBorder="1" applyAlignment="1">
      <alignment horizontal="center" vertical="center" wrapText="1"/>
    </xf>
    <xf numFmtId="0" fontId="1" fillId="10" borderId="0" xfId="0" applyFont="1" applyFill="1" applyAlignment="1">
      <alignment horizontal="center" vertical="center" wrapText="1"/>
    </xf>
    <xf numFmtId="0" fontId="3" fillId="0" borderId="19"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43" fillId="8" borderId="0" xfId="0" applyNumberFormat="1" applyFont="1" applyFill="1" applyAlignment="1">
      <alignment horizontal="center" vertical="center"/>
    </xf>
    <xf numFmtId="0" fontId="44" fillId="0" borderId="0" xfId="0" applyFont="1"/>
    <xf numFmtId="49" fontId="43" fillId="8" borderId="26" xfId="0" applyNumberFormat="1" applyFont="1" applyFill="1" applyBorder="1" applyAlignment="1">
      <alignment horizontal="center" vertical="center"/>
    </xf>
    <xf numFmtId="49" fontId="45" fillId="11" borderId="1" xfId="0" applyNumberFormat="1" applyFont="1" applyFill="1" applyBorder="1" applyAlignment="1">
      <alignment horizontal="center" vertical="center"/>
    </xf>
    <xf numFmtId="0" fontId="45" fillId="11" borderId="1" xfId="0" applyFont="1" applyFill="1" applyBorder="1" applyAlignment="1">
      <alignment horizontal="center" vertical="center" wrapText="1"/>
    </xf>
    <xf numFmtId="0" fontId="45" fillId="11" borderId="1" xfId="0" applyFont="1" applyFill="1" applyBorder="1" applyAlignment="1">
      <alignment horizontal="center" vertical="center" wrapText="1" readingOrder="1"/>
    </xf>
    <xf numFmtId="0" fontId="45" fillId="11" borderId="1" xfId="0" applyFont="1" applyFill="1" applyBorder="1" applyAlignment="1">
      <alignment horizontal="center" vertical="center" wrapText="1"/>
    </xf>
    <xf numFmtId="0" fontId="45" fillId="11" borderId="1" xfId="0" applyFont="1" applyFill="1" applyBorder="1" applyAlignment="1">
      <alignment horizontal="center" vertical="center" textRotation="90" wrapText="1" readingOrder="1"/>
    </xf>
    <xf numFmtId="0" fontId="44" fillId="0" borderId="1" xfId="0" applyFont="1" applyBorder="1" applyAlignment="1">
      <alignment horizontal="left" vertical="center" wrapText="1"/>
    </xf>
    <xf numFmtId="0" fontId="44" fillId="0" borderId="1" xfId="0" applyFont="1" applyBorder="1" applyAlignment="1">
      <alignment horizontal="center" vertical="center"/>
    </xf>
    <xf numFmtId="0" fontId="46" fillId="0" borderId="0" xfId="0" applyFont="1" applyAlignment="1">
      <alignment vertical="center" wrapText="1"/>
    </xf>
    <xf numFmtId="0" fontId="44" fillId="0" borderId="1" xfId="0" applyFont="1" applyBorder="1" applyAlignment="1">
      <alignment horizontal="center" vertical="center" wrapText="1"/>
    </xf>
    <xf numFmtId="0" fontId="45" fillId="11" borderId="1" xfId="0" applyFont="1" applyFill="1" applyBorder="1" applyAlignment="1">
      <alignment horizontal="center" vertical="center" textRotation="90" wrapText="1" readingOrder="1"/>
    </xf>
    <xf numFmtId="0" fontId="44" fillId="0" borderId="27" xfId="0" applyFont="1" applyBorder="1" applyAlignment="1">
      <alignment horizontal="left" vertical="center" wrapText="1"/>
    </xf>
    <xf numFmtId="0" fontId="44" fillId="0" borderId="27" xfId="0" applyFont="1" applyBorder="1" applyAlignment="1">
      <alignment horizontal="center" vertical="center" wrapText="1"/>
    </xf>
    <xf numFmtId="0" fontId="44" fillId="0" borderId="27" xfId="0" applyFont="1" applyBorder="1" applyAlignment="1">
      <alignment horizontal="center" vertical="center"/>
    </xf>
    <xf numFmtId="0" fontId="44" fillId="0" borderId="28" xfId="0" applyFont="1" applyBorder="1" applyAlignment="1">
      <alignment horizontal="left" vertical="center" wrapText="1"/>
    </xf>
    <xf numFmtId="0" fontId="44" fillId="0" borderId="10" xfId="0" applyFont="1" applyBorder="1" applyAlignment="1">
      <alignment horizontal="left" vertical="center" wrapText="1"/>
    </xf>
    <xf numFmtId="0" fontId="47" fillId="11" borderId="1" xfId="0" applyFont="1" applyFill="1" applyBorder="1" applyAlignment="1">
      <alignment horizontal="center" vertical="center" textRotation="90" wrapText="1" readingOrder="1"/>
    </xf>
    <xf numFmtId="0" fontId="44" fillId="0" borderId="19" xfId="0" applyFont="1" applyBorder="1" applyAlignment="1">
      <alignment horizontal="left" vertical="center" wrapText="1"/>
    </xf>
    <xf numFmtId="0" fontId="44" fillId="0" borderId="18" xfId="0" applyFont="1" applyBorder="1" applyAlignment="1">
      <alignment horizontal="left" vertical="center" wrapText="1"/>
    </xf>
    <xf numFmtId="0" fontId="44" fillId="0" borderId="10" xfId="0" applyFont="1" applyBorder="1" applyAlignment="1">
      <alignment horizontal="left" vertical="center" wrapText="1"/>
    </xf>
    <xf numFmtId="0" fontId="47" fillId="11" borderId="1" xfId="0" applyFont="1" applyFill="1" applyBorder="1" applyAlignment="1">
      <alignment horizontal="center" vertical="center" wrapText="1"/>
    </xf>
    <xf numFmtId="0" fontId="47" fillId="11" borderId="5" xfId="0" applyFont="1" applyFill="1" applyBorder="1" applyAlignment="1">
      <alignment horizontal="center" vertical="center" textRotation="90" wrapText="1"/>
    </xf>
    <xf numFmtId="0" fontId="44" fillId="0" borderId="1" xfId="0" applyFont="1" applyBorder="1" applyAlignment="1">
      <alignment horizontal="justify" vertical="center" wrapText="1"/>
    </xf>
    <xf numFmtId="0" fontId="47" fillId="11" borderId="29" xfId="0" applyFont="1" applyFill="1" applyBorder="1" applyAlignment="1">
      <alignment horizontal="center" vertical="center" textRotation="90" wrapText="1"/>
    </xf>
    <xf numFmtId="0" fontId="44" fillId="0" borderId="10" xfId="0" applyFont="1" applyBorder="1" applyAlignment="1">
      <alignment horizontal="center" vertical="center" wrapText="1"/>
    </xf>
    <xf numFmtId="0" fontId="44" fillId="0" borderId="10" xfId="0" applyFont="1" applyBorder="1" applyAlignment="1">
      <alignment horizontal="justify" vertical="center" wrapText="1"/>
    </xf>
    <xf numFmtId="0" fontId="47" fillId="11" borderId="1" xfId="0" applyFont="1" applyFill="1" applyBorder="1" applyAlignment="1">
      <alignment horizontal="center" vertical="center" textRotation="90" wrapText="1"/>
    </xf>
    <xf numFmtId="0" fontId="44" fillId="8" borderId="19" xfId="0" applyFont="1" applyFill="1" applyBorder="1" applyAlignment="1">
      <alignment horizontal="left" vertical="center" wrapText="1"/>
    </xf>
    <xf numFmtId="0" fontId="44" fillId="8" borderId="18" xfId="0" applyFont="1" applyFill="1" applyBorder="1" applyAlignment="1">
      <alignment horizontal="left" vertical="center" wrapText="1"/>
    </xf>
    <xf numFmtId="0" fontId="47" fillId="11" borderId="28" xfId="0" applyFont="1" applyFill="1" applyBorder="1" applyAlignment="1">
      <alignment horizontal="center" vertical="center" textRotation="90" wrapText="1"/>
    </xf>
    <xf numFmtId="0" fontId="44" fillId="8" borderId="19" xfId="0" applyFont="1" applyFill="1" applyBorder="1" applyAlignment="1">
      <alignment horizontal="left" vertical="center" wrapText="1"/>
    </xf>
    <xf numFmtId="0" fontId="44" fillId="8" borderId="18" xfId="0" applyFont="1" applyFill="1" applyBorder="1" applyAlignment="1">
      <alignment horizontal="left" vertical="center" wrapText="1"/>
    </xf>
    <xf numFmtId="0" fontId="47" fillId="11" borderId="3" xfId="0" applyFont="1" applyFill="1" applyBorder="1" applyAlignment="1">
      <alignment horizontal="center" vertical="center" textRotation="90" wrapText="1"/>
    </xf>
    <xf numFmtId="0" fontId="44" fillId="0" borderId="27" xfId="0" applyFont="1" applyBorder="1" applyAlignment="1">
      <alignment horizontal="center" vertical="center" wrapText="1"/>
    </xf>
    <xf numFmtId="0" fontId="44" fillId="0" borderId="1" xfId="0" applyFont="1" applyBorder="1" applyAlignment="1">
      <alignment horizontal="left" vertical="center" wrapText="1"/>
    </xf>
    <xf numFmtId="0" fontId="47" fillId="11" borderId="0" xfId="0" applyFont="1" applyFill="1" applyBorder="1" applyAlignment="1">
      <alignment horizontal="center" vertical="center" textRotation="90" wrapText="1"/>
    </xf>
    <xf numFmtId="0" fontId="44" fillId="0" borderId="28" xfId="0" applyFont="1" applyBorder="1" applyAlignment="1">
      <alignment horizontal="center" vertical="center" wrapText="1"/>
    </xf>
    <xf numFmtId="0" fontId="47" fillId="11" borderId="0" xfId="0" applyFont="1" applyFill="1" applyAlignment="1">
      <alignment horizontal="center" vertical="center" textRotation="90" wrapText="1"/>
    </xf>
    <xf numFmtId="0" fontId="44" fillId="0" borderId="0" xfId="0" applyFont="1" applyAlignment="1">
      <alignment horizontal="center" vertical="center" textRotation="90"/>
    </xf>
    <xf numFmtId="0" fontId="48" fillId="0" borderId="0" xfId="0" applyFont="1"/>
    <xf numFmtId="0" fontId="44" fillId="0" borderId="0" xfId="0" applyFont="1" applyAlignment="1">
      <alignment horizontal="justify" vertical="center"/>
    </xf>
    <xf numFmtId="0" fontId="44" fillId="0" borderId="0" xfId="0" applyFont="1" applyAlignment="1">
      <alignment horizontal="center" vertical="center"/>
    </xf>
    <xf numFmtId="49" fontId="43" fillId="0" borderId="0" xfId="0" applyNumberFormat="1" applyFont="1" applyAlignment="1">
      <alignment horizontal="center" vertical="center"/>
    </xf>
    <xf numFmtId="0" fontId="45" fillId="11" borderId="15" xfId="0" applyFont="1" applyFill="1" applyBorder="1" applyAlignment="1">
      <alignment horizontal="center" vertical="center" textRotation="90" wrapText="1"/>
    </xf>
    <xf numFmtId="49" fontId="45" fillId="11" borderId="30" xfId="0" applyNumberFormat="1" applyFont="1" applyFill="1" applyBorder="1" applyAlignment="1">
      <alignment horizontal="center" vertical="center" wrapText="1"/>
    </xf>
    <xf numFmtId="49" fontId="45" fillId="11" borderId="16" xfId="0" applyNumberFormat="1" applyFont="1" applyFill="1" applyBorder="1" applyAlignment="1">
      <alignment horizontal="center" vertical="center" wrapText="1"/>
    </xf>
    <xf numFmtId="49" fontId="45" fillId="11" borderId="31" xfId="0" applyNumberFormat="1" applyFont="1" applyFill="1" applyBorder="1" applyAlignment="1">
      <alignment horizontal="center" vertical="center" wrapText="1"/>
    </xf>
    <xf numFmtId="49" fontId="45" fillId="11" borderId="32" xfId="0" applyNumberFormat="1" applyFont="1" applyFill="1" applyBorder="1" applyAlignment="1">
      <alignment horizontal="center" vertical="center" wrapText="1"/>
    </xf>
    <xf numFmtId="0" fontId="45" fillId="11" borderId="11" xfId="0" applyFont="1" applyFill="1" applyBorder="1" applyAlignment="1">
      <alignment horizontal="center" vertical="center" textRotation="90" wrapText="1"/>
    </xf>
    <xf numFmtId="49" fontId="45" fillId="11" borderId="33" xfId="0" applyNumberFormat="1" applyFont="1" applyFill="1" applyBorder="1" applyAlignment="1">
      <alignment horizontal="center" vertical="center" wrapText="1"/>
    </xf>
    <xf numFmtId="49" fontId="45" fillId="11" borderId="1" xfId="0" applyNumberFormat="1" applyFont="1" applyFill="1" applyBorder="1" applyAlignment="1">
      <alignment horizontal="center" vertical="center" wrapText="1"/>
    </xf>
    <xf numFmtId="49" fontId="45" fillId="11" borderId="10" xfId="0" applyNumberFormat="1" applyFont="1" applyFill="1" applyBorder="1" applyAlignment="1">
      <alignment horizontal="center" vertical="center" wrapText="1"/>
    </xf>
    <xf numFmtId="49" fontId="45" fillId="11" borderId="21" xfId="0" applyNumberFormat="1" applyFont="1" applyFill="1" applyBorder="1" applyAlignment="1">
      <alignment horizontal="center" vertical="center" wrapText="1"/>
    </xf>
    <xf numFmtId="49" fontId="45" fillId="11" borderId="1" xfId="0" applyNumberFormat="1" applyFont="1" applyFill="1" applyBorder="1" applyAlignment="1">
      <alignment horizontal="center" vertical="center" wrapText="1"/>
    </xf>
    <xf numFmtId="49" fontId="45" fillId="11" borderId="34" xfId="0" applyNumberFormat="1" applyFont="1" applyFill="1" applyBorder="1" applyAlignment="1">
      <alignment horizontal="center" vertical="center" wrapText="1"/>
    </xf>
    <xf numFmtId="165" fontId="44" fillId="0" borderId="1" xfId="0" applyNumberFormat="1" applyFont="1" applyBorder="1" applyAlignment="1">
      <alignment horizontal="center" vertical="center" wrapText="1"/>
    </xf>
    <xf numFmtId="0" fontId="44" fillId="0" borderId="34" xfId="0" applyFont="1" applyBorder="1" applyAlignment="1">
      <alignment horizontal="justify" vertical="center" wrapText="1"/>
    </xf>
    <xf numFmtId="0" fontId="47" fillId="12" borderId="1" xfId="0" applyFont="1" applyFill="1" applyBorder="1" applyAlignment="1">
      <alignment horizontal="left" vertical="center" wrapText="1"/>
    </xf>
    <xf numFmtId="2" fontId="44" fillId="12" borderId="1" xfId="0" applyNumberFormat="1" applyFont="1" applyFill="1" applyBorder="1" applyAlignment="1">
      <alignment horizontal="center" vertical="center" wrapText="1"/>
    </xf>
    <xf numFmtId="0" fontId="44" fillId="0" borderId="34" xfId="0" applyFont="1" applyBorder="1" applyAlignment="1">
      <alignment horizontal="center" vertical="center" wrapText="1"/>
    </xf>
    <xf numFmtId="0" fontId="44" fillId="8" borderId="34" xfId="0" applyFont="1" applyFill="1" applyBorder="1" applyAlignment="1">
      <alignment horizontal="justify" vertical="center" wrapText="1"/>
    </xf>
    <xf numFmtId="0" fontId="45" fillId="11" borderId="35" xfId="0" applyFont="1" applyFill="1" applyBorder="1" applyAlignment="1">
      <alignment horizontal="center" vertical="center" textRotation="90" wrapText="1"/>
    </xf>
    <xf numFmtId="0" fontId="47" fillId="0" borderId="12" xfId="0" applyFont="1" applyBorder="1" applyAlignment="1">
      <alignment horizontal="left" vertical="top" wrapText="1"/>
    </xf>
    <xf numFmtId="2" fontId="47" fillId="0" borderId="12" xfId="0" applyNumberFormat="1" applyFont="1" applyBorder="1" applyAlignment="1">
      <alignment horizontal="center" vertical="center" wrapText="1"/>
    </xf>
    <xf numFmtId="0" fontId="47" fillId="0" borderId="36" xfId="0" applyFont="1" applyBorder="1" applyAlignment="1">
      <alignment horizontal="center" vertical="center"/>
    </xf>
    <xf numFmtId="0" fontId="45" fillId="11" borderId="16" xfId="0" applyFont="1" applyFill="1" applyBorder="1" applyAlignment="1">
      <alignment horizontal="center" vertical="center"/>
    </xf>
    <xf numFmtId="0" fontId="45" fillId="11" borderId="20" xfId="0" applyFont="1" applyFill="1" applyBorder="1" applyAlignment="1">
      <alignment horizontal="center" vertical="center"/>
    </xf>
    <xf numFmtId="0" fontId="45" fillId="11" borderId="1" xfId="0" applyFont="1" applyFill="1" applyBorder="1" applyAlignment="1">
      <alignment horizontal="center" vertical="center"/>
    </xf>
    <xf numFmtId="0" fontId="51" fillId="11" borderId="1" xfId="0" applyFont="1" applyFill="1" applyBorder="1" applyAlignment="1">
      <alignment horizontal="center" vertical="center"/>
    </xf>
    <xf numFmtId="0" fontId="45" fillId="11" borderId="34" xfId="0" applyFont="1" applyFill="1" applyBorder="1" applyAlignment="1">
      <alignment horizontal="center" vertical="center"/>
    </xf>
    <xf numFmtId="0" fontId="44" fillId="0" borderId="1" xfId="0" applyFont="1" applyBorder="1" applyAlignment="1">
      <alignment horizontal="justify" vertical="center"/>
    </xf>
    <xf numFmtId="0" fontId="44" fillId="0" borderId="34" xfId="0" applyFont="1" applyBorder="1" applyAlignment="1">
      <alignment horizontal="center" vertical="center"/>
    </xf>
    <xf numFmtId="0" fontId="44" fillId="0" borderId="34" xfId="0" applyFont="1" applyBorder="1" applyAlignment="1">
      <alignment vertical="center" wrapText="1"/>
    </xf>
    <xf numFmtId="0" fontId="48" fillId="0" borderId="0" xfId="0" applyFont="1" applyAlignment="1">
      <alignment horizontal="justify" vertical="top" wrapText="1"/>
    </xf>
    <xf numFmtId="49" fontId="44" fillId="8" borderId="34" xfId="0" applyNumberFormat="1" applyFont="1" applyFill="1" applyBorder="1" applyAlignment="1">
      <alignment horizontal="justify" vertical="center" wrapText="1"/>
    </xf>
    <xf numFmtId="0" fontId="47" fillId="0" borderId="12" xfId="0" applyFont="1" applyBorder="1" applyAlignment="1">
      <alignment horizontal="left" vertical="center"/>
    </xf>
    <xf numFmtId="2" fontId="47" fillId="0" borderId="12" xfId="0" applyNumberFormat="1" applyFont="1" applyBorder="1" applyAlignment="1">
      <alignment horizontal="center" vertical="center"/>
    </xf>
    <xf numFmtId="0" fontId="45" fillId="11" borderId="16" xfId="0" applyFont="1" applyFill="1" applyBorder="1" applyAlignment="1">
      <alignment horizontal="center" vertical="center" wrapText="1"/>
    </xf>
    <xf numFmtId="0" fontId="45" fillId="11" borderId="20" xfId="0" applyFont="1" applyFill="1" applyBorder="1" applyAlignment="1">
      <alignment horizontal="center" vertical="center" wrapText="1"/>
    </xf>
    <xf numFmtId="0" fontId="51" fillId="11" borderId="1" xfId="0" applyFont="1" applyFill="1" applyBorder="1" applyAlignment="1">
      <alignment horizontal="center" vertical="center" wrapText="1"/>
    </xf>
    <xf numFmtId="0" fontId="45" fillId="11" borderId="34" xfId="0" applyFont="1" applyFill="1" applyBorder="1" applyAlignment="1">
      <alignment horizontal="center" vertical="center" wrapText="1"/>
    </xf>
    <xf numFmtId="0" fontId="44" fillId="8" borderId="1" xfId="0" applyFont="1" applyFill="1" applyBorder="1" applyAlignment="1">
      <alignment horizontal="left" vertical="center" wrapText="1"/>
    </xf>
    <xf numFmtId="0" fontId="44" fillId="8" borderId="34" xfId="0" applyFont="1" applyFill="1" applyBorder="1" applyAlignment="1">
      <alignment horizontal="left" vertical="center" wrapText="1"/>
    </xf>
    <xf numFmtId="0" fontId="44" fillId="8" borderId="1" xfId="0" applyFont="1" applyFill="1" applyBorder="1" applyAlignment="1">
      <alignment horizontal="left" vertical="top" wrapText="1"/>
    </xf>
    <xf numFmtId="0" fontId="44" fillId="8" borderId="1" xfId="0" applyFont="1" applyFill="1" applyBorder="1" applyAlignment="1">
      <alignment horizontal="justify" vertical="center" wrapText="1"/>
    </xf>
    <xf numFmtId="0" fontId="47" fillId="0" borderId="36" xfId="0" applyFont="1" applyBorder="1" applyAlignment="1">
      <alignment horizontal="center" vertical="center" wrapText="1"/>
    </xf>
    <xf numFmtId="0" fontId="52" fillId="0" borderId="0" xfId="0" applyFont="1" applyAlignment="1">
      <alignment horizontal="center" vertical="center"/>
    </xf>
    <xf numFmtId="0" fontId="53" fillId="0" borderId="0" xfId="0" applyFont="1"/>
    <xf numFmtId="0" fontId="54" fillId="11" borderId="1" xfId="0" applyFont="1" applyFill="1" applyBorder="1" applyAlignment="1">
      <alignment horizontal="center" vertical="center" wrapText="1"/>
    </xf>
    <xf numFmtId="0" fontId="55" fillId="11" borderId="1" xfId="0" applyFont="1" applyFill="1" applyBorder="1" applyAlignment="1">
      <alignment horizontal="center" vertical="center"/>
    </xf>
    <xf numFmtId="0" fontId="53" fillId="13" borderId="0" xfId="0" applyFont="1" applyFill="1"/>
    <xf numFmtId="0" fontId="51" fillId="11" borderId="1" xfId="0" applyFont="1" applyFill="1" applyBorder="1"/>
    <xf numFmtId="0" fontId="54" fillId="11" borderId="1" xfId="0" applyFont="1" applyFill="1" applyBorder="1" applyAlignment="1">
      <alignment horizontal="center" vertical="center" textRotation="90" wrapText="1"/>
    </xf>
    <xf numFmtId="0" fontId="56" fillId="13" borderId="0" xfId="0" applyFont="1" applyFill="1" applyAlignment="1">
      <alignment horizontal="center" vertical="center" textRotation="90" wrapText="1"/>
    </xf>
    <xf numFmtId="0" fontId="55" fillId="11" borderId="1" xfId="0" applyFont="1" applyFill="1" applyBorder="1" applyAlignment="1">
      <alignment horizontal="center" vertical="center" wrapText="1"/>
    </xf>
    <xf numFmtId="0" fontId="56" fillId="0" borderId="0" xfId="0" applyFont="1" applyAlignment="1">
      <alignment horizontal="left" vertical="center" wrapText="1"/>
    </xf>
    <xf numFmtId="0" fontId="57" fillId="0" borderId="1" xfId="0" applyFont="1" applyBorder="1" applyAlignment="1">
      <alignment horizontal="left" vertical="center" wrapText="1"/>
    </xf>
    <xf numFmtId="0" fontId="57" fillId="0" borderId="1" xfId="0" applyFont="1" applyBorder="1" applyAlignment="1">
      <alignment horizontal="center" vertical="center" wrapText="1"/>
    </xf>
    <xf numFmtId="2" fontId="57" fillId="0" borderId="1" xfId="0" applyNumberFormat="1" applyFont="1" applyBorder="1" applyAlignment="1">
      <alignment horizontal="center" vertical="center" wrapText="1"/>
    </xf>
    <xf numFmtId="0" fontId="58" fillId="0" borderId="1" xfId="0" applyFont="1" applyBorder="1" applyAlignment="1">
      <alignment horizontal="center" vertical="center" wrapText="1"/>
    </xf>
    <xf numFmtId="0" fontId="59" fillId="0" borderId="0" xfId="0" applyFont="1" applyAlignment="1">
      <alignment horizontal="center" vertical="center" wrapText="1"/>
    </xf>
    <xf numFmtId="0" fontId="56" fillId="0" borderId="0" xfId="0" applyFont="1" applyAlignment="1">
      <alignment vertical="center" wrapText="1"/>
    </xf>
    <xf numFmtId="0" fontId="56" fillId="0" borderId="0" xfId="0" applyFont="1" applyAlignment="1">
      <alignment horizontal="center" vertical="center" wrapText="1"/>
    </xf>
    <xf numFmtId="0" fontId="60" fillId="0" borderId="25" xfId="0" applyFont="1" applyBorder="1" applyAlignment="1">
      <alignment horizontal="center" vertical="center"/>
    </xf>
    <xf numFmtId="0" fontId="60" fillId="0" borderId="0" xfId="0" applyFont="1" applyBorder="1" applyAlignment="1">
      <alignment horizontal="center" vertical="center"/>
    </xf>
    <xf numFmtId="0" fontId="41" fillId="11" borderId="1" xfId="0" applyFont="1" applyFill="1" applyBorder="1" applyAlignment="1">
      <alignment horizontal="center" vertical="center" wrapText="1"/>
    </xf>
    <xf numFmtId="0" fontId="41" fillId="11" borderId="1" xfId="0" applyFont="1" applyFill="1" applyBorder="1" applyAlignment="1">
      <alignment horizontal="center" vertical="center"/>
    </xf>
    <xf numFmtId="0" fontId="41" fillId="11" borderId="25" xfId="0" applyFont="1" applyFill="1" applyBorder="1" applyAlignment="1">
      <alignment horizontal="center" vertical="center"/>
    </xf>
    <xf numFmtId="0" fontId="41" fillId="11" borderId="0" xfId="0" applyFont="1" applyFill="1" applyBorder="1" applyAlignment="1">
      <alignment horizontal="center" vertical="center"/>
    </xf>
    <xf numFmtId="0" fontId="41" fillId="11" borderId="1" xfId="0" applyFont="1" applyFill="1" applyBorder="1" applyAlignment="1">
      <alignment horizontal="center" vertical="center"/>
    </xf>
    <xf numFmtId="0" fontId="41" fillId="11" borderId="1" xfId="0" applyFont="1" applyFill="1" applyBorder="1" applyAlignment="1">
      <alignment horizontal="center" vertical="center" wrapText="1"/>
    </xf>
    <xf numFmtId="0" fontId="41" fillId="11" borderId="1" xfId="0" applyFont="1" applyFill="1" applyBorder="1" applyAlignment="1">
      <alignment horizontal="center"/>
    </xf>
    <xf numFmtId="0" fontId="41" fillId="11" borderId="1" xfId="0" applyFont="1" applyFill="1" applyBorder="1" applyAlignment="1">
      <alignment horizontal="center" wrapText="1"/>
    </xf>
    <xf numFmtId="0" fontId="27" fillId="0" borderId="1" xfId="0" applyFont="1" applyBorder="1" applyAlignment="1">
      <alignment horizontal="center" vertical="center"/>
    </xf>
    <xf numFmtId="0" fontId="61" fillId="0" borderId="1" xfId="0" applyFont="1" applyBorder="1" applyAlignment="1">
      <alignment horizontal="left" wrapText="1"/>
    </xf>
    <xf numFmtId="0" fontId="61" fillId="0" borderId="27" xfId="0" applyFont="1"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horizontal="center"/>
    </xf>
    <xf numFmtId="0" fontId="61" fillId="0" borderId="28" xfId="0" applyFont="1"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xf>
    <xf numFmtId="0" fontId="61"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xf>
    <xf numFmtId="0" fontId="6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62" fillId="0" borderId="27" xfId="0" applyFont="1" applyBorder="1" applyAlignment="1">
      <alignment horizontal="center"/>
    </xf>
    <xf numFmtId="0" fontId="63" fillId="0" borderId="1" xfId="0" applyFont="1" applyBorder="1" applyAlignment="1">
      <alignment horizontal="left" wrapText="1"/>
    </xf>
    <xf numFmtId="0" fontId="62" fillId="0" borderId="28" xfId="0" applyFont="1" applyBorder="1" applyAlignment="1">
      <alignment horizontal="center"/>
    </xf>
    <xf numFmtId="0" fontId="63" fillId="0" borderId="1" xfId="0" applyFont="1" applyBorder="1" applyAlignment="1">
      <alignment horizontal="left" vertical="top" wrapText="1"/>
    </xf>
    <xf numFmtId="0" fontId="62" fillId="0" borderId="10" xfId="0" applyFont="1" applyBorder="1" applyAlignment="1">
      <alignment horizontal="center"/>
    </xf>
    <xf numFmtId="0" fontId="0" fillId="0" borderId="1" xfId="0" applyBorder="1"/>
    <xf numFmtId="0" fontId="64" fillId="0" borderId="1" xfId="0" applyFont="1" applyBorder="1" applyAlignment="1">
      <alignment horizontal="center" vertical="center" wrapText="1"/>
    </xf>
    <xf numFmtId="0" fontId="63" fillId="0" borderId="1" xfId="0" applyFont="1" applyBorder="1" applyAlignment="1">
      <alignment horizontal="left" vertical="center" wrapText="1"/>
    </xf>
    <xf numFmtId="0" fontId="21" fillId="0" borderId="1" xfId="0" applyFont="1" applyBorder="1" applyAlignment="1">
      <alignment horizontal="center"/>
    </xf>
    <xf numFmtId="0" fontId="63" fillId="0" borderId="1" xfId="0" applyFont="1" applyBorder="1" applyAlignment="1">
      <alignment horizontal="left"/>
    </xf>
    <xf numFmtId="0" fontId="60" fillId="0" borderId="26" xfId="0" applyFont="1" applyBorder="1" applyAlignment="1">
      <alignment horizontal="center" vertical="center"/>
    </xf>
    <xf numFmtId="0" fontId="22" fillId="11" borderId="1" xfId="0" applyFont="1" applyFill="1" applyBorder="1" applyAlignment="1">
      <alignment horizontal="center" vertical="center" wrapText="1"/>
    </xf>
    <xf numFmtId="0" fontId="65" fillId="11" borderId="1" xfId="0" applyFont="1" applyFill="1" applyBorder="1" applyAlignment="1">
      <alignment horizontal="center" vertical="center" wrapText="1"/>
    </xf>
    <xf numFmtId="0" fontId="65" fillId="11" borderId="27" xfId="0" applyFont="1" applyFill="1" applyBorder="1" applyAlignment="1">
      <alignment horizontal="center" vertical="center" wrapText="1"/>
    </xf>
    <xf numFmtId="0" fontId="65" fillId="11" borderId="1" xfId="0" applyFont="1" applyFill="1" applyBorder="1" applyAlignment="1">
      <alignment horizontal="center" vertical="center" wrapText="1"/>
    </xf>
    <xf numFmtId="0" fontId="65" fillId="11" borderId="10" xfId="0" applyFont="1" applyFill="1" applyBorder="1" applyAlignment="1">
      <alignment horizontal="center" vertical="center" wrapText="1"/>
    </xf>
    <xf numFmtId="0" fontId="66" fillId="11" borderId="1" xfId="0" applyFont="1" applyFill="1" applyBorder="1" applyAlignment="1">
      <alignment horizontal="center" vertical="center" wrapText="1"/>
    </xf>
    <xf numFmtId="0" fontId="67" fillId="0" borderId="1" xfId="0" applyFont="1" applyBorder="1" applyAlignment="1">
      <alignment horizontal="justify" vertical="center" wrapText="1"/>
    </xf>
    <xf numFmtId="0" fontId="67" fillId="0" borderId="1" xfId="0" applyFont="1" applyBorder="1" applyAlignment="1">
      <alignment vertical="center" wrapText="1"/>
    </xf>
    <xf numFmtId="0" fontId="66" fillId="11" borderId="27" xfId="0" applyFont="1" applyFill="1" applyBorder="1" applyAlignment="1">
      <alignment horizontal="center" vertical="center" wrapText="1"/>
    </xf>
    <xf numFmtId="0" fontId="67" fillId="0" borderId="27" xfId="0" applyFont="1" applyBorder="1" applyAlignment="1">
      <alignment horizontal="left" vertical="center" wrapText="1"/>
    </xf>
    <xf numFmtId="0" fontId="66" fillId="11" borderId="10" xfId="0" applyFont="1" applyFill="1" applyBorder="1" applyAlignment="1">
      <alignment horizontal="center" vertical="center" wrapText="1"/>
    </xf>
    <xf numFmtId="0" fontId="67" fillId="0" borderId="10" xfId="0" applyFont="1" applyBorder="1" applyAlignment="1">
      <alignment horizontal="left" vertical="center" wrapText="1"/>
    </xf>
    <xf numFmtId="0" fontId="66" fillId="11" borderId="1" xfId="0" applyFont="1" applyFill="1" applyBorder="1" applyAlignment="1">
      <alignment horizontal="center" vertical="center" wrapText="1"/>
    </xf>
    <xf numFmtId="0" fontId="69" fillId="0" borderId="26" xfId="0" applyFont="1" applyBorder="1" applyAlignment="1">
      <alignment horizontal="center" vertical="center"/>
    </xf>
    <xf numFmtId="0" fontId="0" fillId="0" borderId="26" xfId="0" applyBorder="1" applyAlignment="1">
      <alignment horizontal="center" vertical="center"/>
    </xf>
    <xf numFmtId="0" fontId="70" fillId="0" borderId="1" xfId="0" applyFont="1" applyBorder="1" applyAlignment="1">
      <alignment vertical="center"/>
    </xf>
    <xf numFmtId="0" fontId="48" fillId="0" borderId="1" xfId="0" applyFont="1" applyBorder="1" applyAlignment="1">
      <alignment horizontal="left" vertical="center" wrapText="1"/>
    </xf>
    <xf numFmtId="0" fontId="70" fillId="0" borderId="1" xfId="0" applyFont="1" applyBorder="1"/>
    <xf numFmtId="0" fontId="0" fillId="0" borderId="19" xfId="0" applyBorder="1" applyAlignment="1">
      <alignment horizontal="left"/>
    </xf>
    <xf numFmtId="0" fontId="0" fillId="0" borderId="18" xfId="0" applyBorder="1" applyAlignment="1">
      <alignment horizontal="left"/>
    </xf>
    <xf numFmtId="0" fontId="70" fillId="0" borderId="1" xfId="0" applyFont="1" applyBorder="1" applyAlignment="1">
      <alignment horizontal="center" vertical="center"/>
    </xf>
    <xf numFmtId="0" fontId="0" fillId="0" borderId="3" xfId="0" applyBorder="1" applyAlignment="1">
      <alignment horizontal="center"/>
    </xf>
    <xf numFmtId="0" fontId="0" fillId="0" borderId="0" xfId="0" applyAlignment="1">
      <alignment wrapText="1"/>
    </xf>
    <xf numFmtId="0" fontId="48" fillId="0" borderId="1" xfId="0" applyFont="1" applyBorder="1" applyAlignment="1">
      <alignment horizontal="left" wrapText="1"/>
    </xf>
    <xf numFmtId="0" fontId="27" fillId="0" borderId="3" xfId="0" applyFont="1" applyBorder="1" applyAlignment="1">
      <alignment horizontal="center"/>
    </xf>
    <xf numFmtId="0" fontId="39" fillId="0" borderId="1" xfId="0" applyFont="1" applyBorder="1" applyAlignment="1">
      <alignment horizontal="left" vertical="center" wrapText="1"/>
    </xf>
    <xf numFmtId="0" fontId="0" fillId="0" borderId="1" xfId="0" applyBorder="1" applyAlignment="1">
      <alignment horizontal="center"/>
    </xf>
    <xf numFmtId="0" fontId="41" fillId="14" borderId="1" xfId="0" applyFont="1" applyFill="1" applyBorder="1" applyAlignment="1">
      <alignment horizontal="center"/>
    </xf>
    <xf numFmtId="0" fontId="48" fillId="0" borderId="1" xfId="0" applyFont="1" applyBorder="1" applyAlignment="1">
      <alignment horizontal="left" vertical="center"/>
    </xf>
    <xf numFmtId="0" fontId="48" fillId="0" borderId="1" xfId="0" applyFont="1" applyBorder="1" applyAlignment="1">
      <alignment horizontal="left"/>
    </xf>
    <xf numFmtId="0" fontId="48"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xf>
    <xf numFmtId="0" fontId="39" fillId="0" borderId="1" xfId="0" applyFont="1" applyBorder="1" applyAlignment="1">
      <alignment horizontal="left" vertical="center"/>
    </xf>
    <xf numFmtId="0" fontId="48" fillId="0" borderId="1" xfId="0" applyFont="1" applyBorder="1" applyAlignment="1">
      <alignment horizontal="left" vertical="top" wrapText="1"/>
    </xf>
    <xf numFmtId="0" fontId="41" fillId="14" borderId="0" xfId="0" applyFont="1" applyFill="1" applyAlignment="1">
      <alignment horizontal="center"/>
    </xf>
    <xf numFmtId="0" fontId="48" fillId="0" borderId="1" xfId="0" applyFont="1" applyBorder="1" applyAlignment="1">
      <alignment vertical="center" wrapText="1"/>
    </xf>
    <xf numFmtId="0" fontId="48" fillId="0" borderId="1" xfId="0" applyFont="1" applyBorder="1" applyAlignment="1">
      <alignment vertical="center"/>
    </xf>
    <xf numFmtId="0" fontId="42" fillId="0" borderId="0" xfId="0" applyFont="1"/>
    <xf numFmtId="0" fontId="41" fillId="14" borderId="3" xfId="0" applyFont="1" applyFill="1" applyBorder="1" applyAlignment="1">
      <alignment horizontal="center"/>
    </xf>
    <xf numFmtId="0" fontId="39" fillId="0" borderId="3" xfId="0" applyFont="1" applyBorder="1" applyAlignment="1">
      <alignment horizontal="left" vertical="center" wrapText="1"/>
    </xf>
    <xf numFmtId="0" fontId="39" fillId="0" borderId="3" xfId="0" applyFont="1" applyBorder="1" applyAlignment="1">
      <alignment horizontal="left" vertical="center"/>
    </xf>
    <xf numFmtId="0" fontId="27" fillId="0" borderId="0" xfId="0" applyFont="1" applyAlignment="1">
      <alignment horizontal="center"/>
    </xf>
    <xf numFmtId="0" fontId="45" fillId="14" borderId="1" xfId="0" applyFont="1" applyFill="1" applyBorder="1" applyAlignment="1">
      <alignment horizontal="center" vertical="center" wrapText="1"/>
    </xf>
    <xf numFmtId="0" fontId="48" fillId="0" borderId="1" xfId="0" applyFont="1" applyBorder="1"/>
    <xf numFmtId="0" fontId="72" fillId="0" borderId="1" xfId="0" applyFont="1" applyBorder="1" applyAlignment="1">
      <alignment horizontal="center"/>
    </xf>
    <xf numFmtId="0" fontId="70" fillId="0" borderId="1" xfId="0" applyFont="1" applyBorder="1" applyAlignment="1">
      <alignment horizontal="center"/>
    </xf>
  </cellXfs>
  <cellStyles count="2">
    <cellStyle name="Moneda" xfId="1" builtinId="4"/>
    <cellStyle name="Normal" xfId="0" builtinId="0"/>
  </cellStyles>
  <dxfs count="358">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0000"/>
        </patternFill>
      </fill>
    </dxf>
    <dxf>
      <fill>
        <patternFill>
          <bgColor rgb="FFFFFF00"/>
        </patternFill>
      </fill>
    </dxf>
    <dxf>
      <fill>
        <patternFill>
          <bgColor rgb="FF00B050"/>
        </patternFill>
      </fill>
    </dxf>
    <dxf>
      <font>
        <color rgb="FF00CC00"/>
      </font>
    </dxf>
    <dxf>
      <font>
        <color rgb="FFFFFF00"/>
      </font>
    </dxf>
    <dxf>
      <font>
        <color rgb="FFFF0000"/>
      </font>
    </dxf>
    <dxf>
      <fill>
        <patternFill>
          <bgColor rgb="FF00CC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00B05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FF0000"/>
        </patternFill>
      </fill>
    </dxf>
    <dxf>
      <fill>
        <patternFill>
          <bgColor rgb="FFFFFF00"/>
        </patternFill>
      </fill>
    </dxf>
    <dxf>
      <fill>
        <patternFill>
          <bgColor rgb="FF00B050"/>
        </patternFill>
      </fill>
    </dxf>
    <dxf>
      <font>
        <color rgb="FF00CC00"/>
      </font>
    </dxf>
    <dxf>
      <font>
        <color rgb="FFFFFF00"/>
      </font>
    </dxf>
    <dxf>
      <font>
        <color rgb="FFFF0000"/>
      </font>
    </dxf>
    <dxf>
      <fill>
        <patternFill>
          <bgColor rgb="FF00CC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ont>
        <color rgb="FF33CC33"/>
      </font>
    </dxf>
    <dxf>
      <font>
        <color rgb="FFFFFF00"/>
      </font>
    </dxf>
    <dxf>
      <font>
        <color rgb="FFFF0000"/>
      </font>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
      <font>
        <color rgb="FF00CC00"/>
      </font>
    </dxf>
    <dxf>
      <font>
        <color rgb="FFFFFF00"/>
      </font>
    </dxf>
    <dxf>
      <font>
        <color rgb="FFFF0000"/>
      </font>
    </dxf>
    <dxf>
      <fill>
        <patternFill>
          <bgColor rgb="FFFFFF00"/>
        </patternFill>
      </fill>
    </dxf>
    <dxf>
      <fill>
        <patternFill>
          <bgColor rgb="FF00CC00"/>
        </patternFill>
      </fill>
    </dxf>
    <dxf>
      <fill>
        <patternFill>
          <bgColor rgb="FFFF0000"/>
        </patternFill>
      </fill>
    </dxf>
  </dxfs>
  <tableStyles count="0" defaultTableStyle="TableStyleMedium2" defaultPivotStyle="PivotStyleLight16"/>
  <colors>
    <mruColors>
      <color rgb="FF33CC33"/>
      <color rgb="FF00CC00"/>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161925</xdr:colOff>
      <xdr:row>3</xdr:row>
      <xdr:rowOff>66675</xdr:rowOff>
    </xdr:from>
    <xdr:to>
      <xdr:col>7</xdr:col>
      <xdr:colOff>607695</xdr:colOff>
      <xdr:row>3</xdr:row>
      <xdr:rowOff>463550</xdr:rowOff>
    </xdr:to>
    <xdr:sp macro="" textlink="">
      <xdr:nvSpPr>
        <xdr:cNvPr id="2" name="7 Decisión">
          <a:extLst>
            <a:ext uri="{FF2B5EF4-FFF2-40B4-BE49-F238E27FC236}">
              <a16:creationId xmlns:a16="http://schemas.microsoft.com/office/drawing/2014/main" xmlns="" id="{00000000-0008-0000-0000-000002000000}"/>
            </a:ext>
          </a:extLst>
        </xdr:cNvPr>
        <xdr:cNvSpPr/>
      </xdr:nvSpPr>
      <xdr:spPr>
        <a:xfrm>
          <a:off x="11172825" y="25908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6" name="7 Decisión">
          <a:extLst>
            <a:ext uri="{FF2B5EF4-FFF2-40B4-BE49-F238E27FC236}">
              <a16:creationId xmlns:a16="http://schemas.microsoft.com/office/drawing/2014/main" xmlns="" id="{00000000-0008-0000-0000-000006000000}"/>
            </a:ext>
          </a:extLst>
        </xdr:cNvPr>
        <xdr:cNvSpPr/>
      </xdr:nvSpPr>
      <xdr:spPr>
        <a:xfrm>
          <a:off x="11172825" y="11115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12" name="7 Decisión">
          <a:extLst>
            <a:ext uri="{FF2B5EF4-FFF2-40B4-BE49-F238E27FC236}">
              <a16:creationId xmlns:a16="http://schemas.microsoft.com/office/drawing/2014/main" xmlns="" id="{00000000-0008-0000-0000-00000C000000}"/>
            </a:ext>
          </a:extLst>
        </xdr:cNvPr>
        <xdr:cNvSpPr/>
      </xdr:nvSpPr>
      <xdr:spPr>
        <a:xfrm>
          <a:off x="11172825" y="1750695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21" name="7 Decisión">
          <a:extLst>
            <a:ext uri="{FF2B5EF4-FFF2-40B4-BE49-F238E27FC236}">
              <a16:creationId xmlns:a16="http://schemas.microsoft.com/office/drawing/2014/main" xmlns="" id="{00000000-0008-0000-0000-000015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26" name="7 Decisión">
          <a:extLst>
            <a:ext uri="{FF2B5EF4-FFF2-40B4-BE49-F238E27FC236}">
              <a16:creationId xmlns:a16="http://schemas.microsoft.com/office/drawing/2014/main" xmlns="" id="{00000000-0008-0000-0000-00001A000000}"/>
            </a:ext>
          </a:extLst>
        </xdr:cNvPr>
        <xdr:cNvSpPr/>
      </xdr:nvSpPr>
      <xdr:spPr>
        <a:xfrm>
          <a:off x="11172825" y="5791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28" name="7 Decisión">
          <a:extLst>
            <a:ext uri="{FF2B5EF4-FFF2-40B4-BE49-F238E27FC236}">
              <a16:creationId xmlns:a16="http://schemas.microsoft.com/office/drawing/2014/main" xmlns="" id="{00000000-0008-0000-0000-00001C000000}"/>
            </a:ext>
          </a:extLst>
        </xdr:cNvPr>
        <xdr:cNvSpPr/>
      </xdr:nvSpPr>
      <xdr:spPr>
        <a:xfrm>
          <a:off x="11172825" y="116490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31" name="7 Decisión">
          <a:extLst>
            <a:ext uri="{FF2B5EF4-FFF2-40B4-BE49-F238E27FC236}">
              <a16:creationId xmlns:a16="http://schemas.microsoft.com/office/drawing/2014/main" xmlns="" id="{00000000-0008-0000-0000-00001F000000}"/>
            </a:ext>
          </a:extLst>
        </xdr:cNvPr>
        <xdr:cNvSpPr/>
      </xdr:nvSpPr>
      <xdr:spPr>
        <a:xfrm>
          <a:off x="11172825" y="13782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35" name="7 Decisión">
          <a:extLst>
            <a:ext uri="{FF2B5EF4-FFF2-40B4-BE49-F238E27FC236}">
              <a16:creationId xmlns:a16="http://schemas.microsoft.com/office/drawing/2014/main" xmlns="" id="{00000000-0008-0000-0000-000023000000}"/>
            </a:ext>
          </a:extLst>
        </xdr:cNvPr>
        <xdr:cNvSpPr/>
      </xdr:nvSpPr>
      <xdr:spPr>
        <a:xfrm>
          <a:off x="11172825" y="25908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36" name="7 Decisión">
          <a:extLst>
            <a:ext uri="{FF2B5EF4-FFF2-40B4-BE49-F238E27FC236}">
              <a16:creationId xmlns:a16="http://schemas.microsoft.com/office/drawing/2014/main" xmlns="" id="{00000000-0008-0000-0000-000024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37" name="7 Decisión">
          <a:extLst>
            <a:ext uri="{FF2B5EF4-FFF2-40B4-BE49-F238E27FC236}">
              <a16:creationId xmlns:a16="http://schemas.microsoft.com/office/drawing/2014/main" xmlns="" id="{00000000-0008-0000-0000-000025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46" name="7 Decisión">
          <a:extLst>
            <a:ext uri="{FF2B5EF4-FFF2-40B4-BE49-F238E27FC236}">
              <a16:creationId xmlns:a16="http://schemas.microsoft.com/office/drawing/2014/main" xmlns="" id="{00000000-0008-0000-0000-00002E000000}"/>
            </a:ext>
          </a:extLst>
        </xdr:cNvPr>
        <xdr:cNvSpPr/>
      </xdr:nvSpPr>
      <xdr:spPr>
        <a:xfrm>
          <a:off x="11172825" y="5791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47" name="7 Decisión">
          <a:extLst>
            <a:ext uri="{FF2B5EF4-FFF2-40B4-BE49-F238E27FC236}">
              <a16:creationId xmlns:a16="http://schemas.microsoft.com/office/drawing/2014/main" xmlns="" id="{00000000-0008-0000-0000-00002F000000}"/>
            </a:ext>
          </a:extLst>
        </xdr:cNvPr>
        <xdr:cNvSpPr/>
      </xdr:nvSpPr>
      <xdr:spPr>
        <a:xfrm>
          <a:off x="11172825" y="5791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64" name="7 Decisión">
          <a:extLst>
            <a:ext uri="{FF2B5EF4-FFF2-40B4-BE49-F238E27FC236}">
              <a16:creationId xmlns:a16="http://schemas.microsoft.com/office/drawing/2014/main" xmlns="" id="{00000000-0008-0000-0000-000040000000}"/>
            </a:ext>
          </a:extLst>
        </xdr:cNvPr>
        <xdr:cNvSpPr/>
      </xdr:nvSpPr>
      <xdr:spPr>
        <a:xfrm>
          <a:off x="11172825" y="11115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65" name="7 Decisión">
          <a:extLst>
            <a:ext uri="{FF2B5EF4-FFF2-40B4-BE49-F238E27FC236}">
              <a16:creationId xmlns:a16="http://schemas.microsoft.com/office/drawing/2014/main" xmlns="" id="{00000000-0008-0000-0000-000041000000}"/>
            </a:ext>
          </a:extLst>
        </xdr:cNvPr>
        <xdr:cNvSpPr/>
      </xdr:nvSpPr>
      <xdr:spPr>
        <a:xfrm>
          <a:off x="11172825" y="11115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66" name="7 Decisión">
          <a:extLst>
            <a:ext uri="{FF2B5EF4-FFF2-40B4-BE49-F238E27FC236}">
              <a16:creationId xmlns:a16="http://schemas.microsoft.com/office/drawing/2014/main" xmlns="" id="{00000000-0008-0000-0000-000042000000}"/>
            </a:ext>
          </a:extLst>
        </xdr:cNvPr>
        <xdr:cNvSpPr/>
      </xdr:nvSpPr>
      <xdr:spPr>
        <a:xfrm>
          <a:off x="11172825" y="11115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67" name="7 Decisión">
          <a:extLst>
            <a:ext uri="{FF2B5EF4-FFF2-40B4-BE49-F238E27FC236}">
              <a16:creationId xmlns:a16="http://schemas.microsoft.com/office/drawing/2014/main" xmlns="" id="{00000000-0008-0000-0000-000043000000}"/>
            </a:ext>
          </a:extLst>
        </xdr:cNvPr>
        <xdr:cNvSpPr/>
      </xdr:nvSpPr>
      <xdr:spPr>
        <a:xfrm>
          <a:off x="11172825" y="116490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68" name="7 Decisión">
          <a:extLst>
            <a:ext uri="{FF2B5EF4-FFF2-40B4-BE49-F238E27FC236}">
              <a16:creationId xmlns:a16="http://schemas.microsoft.com/office/drawing/2014/main" xmlns="" id="{00000000-0008-0000-0000-000044000000}"/>
            </a:ext>
          </a:extLst>
        </xdr:cNvPr>
        <xdr:cNvSpPr/>
      </xdr:nvSpPr>
      <xdr:spPr>
        <a:xfrm>
          <a:off x="11172825" y="116490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69" name="7 Decisión">
          <a:extLst>
            <a:ext uri="{FF2B5EF4-FFF2-40B4-BE49-F238E27FC236}">
              <a16:creationId xmlns:a16="http://schemas.microsoft.com/office/drawing/2014/main" xmlns="" id="{00000000-0008-0000-0000-000045000000}"/>
            </a:ext>
          </a:extLst>
        </xdr:cNvPr>
        <xdr:cNvSpPr/>
      </xdr:nvSpPr>
      <xdr:spPr>
        <a:xfrm>
          <a:off x="11172825" y="116490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79" name="7 Decisión">
          <a:extLst>
            <a:ext uri="{FF2B5EF4-FFF2-40B4-BE49-F238E27FC236}">
              <a16:creationId xmlns:a16="http://schemas.microsoft.com/office/drawing/2014/main" xmlns="" id="{00000000-0008-0000-0000-00004F000000}"/>
            </a:ext>
          </a:extLst>
        </xdr:cNvPr>
        <xdr:cNvSpPr/>
      </xdr:nvSpPr>
      <xdr:spPr>
        <a:xfrm>
          <a:off x="11172825" y="13782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80" name="7 Decisión">
          <a:extLst>
            <a:ext uri="{FF2B5EF4-FFF2-40B4-BE49-F238E27FC236}">
              <a16:creationId xmlns:a16="http://schemas.microsoft.com/office/drawing/2014/main" xmlns="" id="{00000000-0008-0000-0000-000050000000}"/>
            </a:ext>
          </a:extLst>
        </xdr:cNvPr>
        <xdr:cNvSpPr/>
      </xdr:nvSpPr>
      <xdr:spPr>
        <a:xfrm>
          <a:off x="11172825" y="13782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81" name="7 Decisión">
          <a:extLst>
            <a:ext uri="{FF2B5EF4-FFF2-40B4-BE49-F238E27FC236}">
              <a16:creationId xmlns:a16="http://schemas.microsoft.com/office/drawing/2014/main" xmlns="" id="{00000000-0008-0000-0000-000051000000}"/>
            </a:ext>
          </a:extLst>
        </xdr:cNvPr>
        <xdr:cNvSpPr/>
      </xdr:nvSpPr>
      <xdr:spPr>
        <a:xfrm>
          <a:off x="11172825" y="13782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97" name="7 Decisión">
          <a:extLst>
            <a:ext uri="{FF2B5EF4-FFF2-40B4-BE49-F238E27FC236}">
              <a16:creationId xmlns:a16="http://schemas.microsoft.com/office/drawing/2014/main" xmlns="" id="{00000000-0008-0000-0000-000061000000}"/>
            </a:ext>
          </a:extLst>
        </xdr:cNvPr>
        <xdr:cNvSpPr/>
      </xdr:nvSpPr>
      <xdr:spPr>
        <a:xfrm>
          <a:off x="11172825" y="1750695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98" name="7 Decisión">
          <a:extLst>
            <a:ext uri="{FF2B5EF4-FFF2-40B4-BE49-F238E27FC236}">
              <a16:creationId xmlns:a16="http://schemas.microsoft.com/office/drawing/2014/main" xmlns="" id="{00000000-0008-0000-0000-000062000000}"/>
            </a:ext>
          </a:extLst>
        </xdr:cNvPr>
        <xdr:cNvSpPr/>
      </xdr:nvSpPr>
      <xdr:spPr>
        <a:xfrm>
          <a:off x="11172825" y="1750695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99" name="7 Decisión">
          <a:extLst>
            <a:ext uri="{FF2B5EF4-FFF2-40B4-BE49-F238E27FC236}">
              <a16:creationId xmlns:a16="http://schemas.microsoft.com/office/drawing/2014/main" xmlns="" id="{00000000-0008-0000-0000-000063000000}"/>
            </a:ext>
          </a:extLst>
        </xdr:cNvPr>
        <xdr:cNvSpPr/>
      </xdr:nvSpPr>
      <xdr:spPr>
        <a:xfrm>
          <a:off x="11172825" y="1750695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115" name="7 Decisión">
          <a:extLst>
            <a:ext uri="{FF2B5EF4-FFF2-40B4-BE49-F238E27FC236}">
              <a16:creationId xmlns:a16="http://schemas.microsoft.com/office/drawing/2014/main" xmlns="" id="{00000000-0008-0000-0000-000073000000}"/>
            </a:ext>
          </a:extLst>
        </xdr:cNvPr>
        <xdr:cNvSpPr/>
      </xdr:nvSpPr>
      <xdr:spPr>
        <a:xfrm>
          <a:off x="11172825" y="25908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116" name="7 Decisión">
          <a:extLst>
            <a:ext uri="{FF2B5EF4-FFF2-40B4-BE49-F238E27FC236}">
              <a16:creationId xmlns:a16="http://schemas.microsoft.com/office/drawing/2014/main" xmlns="" id="{00000000-0008-0000-0000-000074000000}"/>
            </a:ext>
          </a:extLst>
        </xdr:cNvPr>
        <xdr:cNvSpPr/>
      </xdr:nvSpPr>
      <xdr:spPr>
        <a:xfrm>
          <a:off x="11172825" y="25908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17" name="7 Decisión">
          <a:extLst>
            <a:ext uri="{FF2B5EF4-FFF2-40B4-BE49-F238E27FC236}">
              <a16:creationId xmlns:a16="http://schemas.microsoft.com/office/drawing/2014/main" xmlns="" id="{00000000-0008-0000-0000-000075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18" name="7 Decisión">
          <a:extLst>
            <a:ext uri="{FF2B5EF4-FFF2-40B4-BE49-F238E27FC236}">
              <a16:creationId xmlns:a16="http://schemas.microsoft.com/office/drawing/2014/main" xmlns="" id="{00000000-0008-0000-0000-000076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19" name="7 Decisión">
          <a:extLst>
            <a:ext uri="{FF2B5EF4-FFF2-40B4-BE49-F238E27FC236}">
              <a16:creationId xmlns:a16="http://schemas.microsoft.com/office/drawing/2014/main" xmlns="" id="{00000000-0008-0000-0000-000077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20" name="7 Decisión">
          <a:extLst>
            <a:ext uri="{FF2B5EF4-FFF2-40B4-BE49-F238E27FC236}">
              <a16:creationId xmlns:a16="http://schemas.microsoft.com/office/drawing/2014/main" xmlns="" id="{00000000-0008-0000-0000-000078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137" name="7 Decisión">
          <a:extLst>
            <a:ext uri="{FF2B5EF4-FFF2-40B4-BE49-F238E27FC236}">
              <a16:creationId xmlns:a16="http://schemas.microsoft.com/office/drawing/2014/main" xmlns="" id="{00000000-0008-0000-0000-000089000000}"/>
            </a:ext>
          </a:extLst>
        </xdr:cNvPr>
        <xdr:cNvSpPr/>
      </xdr:nvSpPr>
      <xdr:spPr>
        <a:xfrm>
          <a:off x="11172825" y="5791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138" name="7 Decisión">
          <a:extLst>
            <a:ext uri="{FF2B5EF4-FFF2-40B4-BE49-F238E27FC236}">
              <a16:creationId xmlns:a16="http://schemas.microsoft.com/office/drawing/2014/main" xmlns="" id="{00000000-0008-0000-0000-00008A000000}"/>
            </a:ext>
          </a:extLst>
        </xdr:cNvPr>
        <xdr:cNvSpPr/>
      </xdr:nvSpPr>
      <xdr:spPr>
        <a:xfrm>
          <a:off x="11172825" y="5791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139" name="7 Decisión">
          <a:extLst>
            <a:ext uri="{FF2B5EF4-FFF2-40B4-BE49-F238E27FC236}">
              <a16:creationId xmlns:a16="http://schemas.microsoft.com/office/drawing/2014/main" xmlns="" id="{00000000-0008-0000-0000-00008B000000}"/>
            </a:ext>
          </a:extLst>
        </xdr:cNvPr>
        <xdr:cNvSpPr/>
      </xdr:nvSpPr>
      <xdr:spPr>
        <a:xfrm>
          <a:off x="11172825" y="5791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140" name="7 Decisión">
          <a:extLst>
            <a:ext uri="{FF2B5EF4-FFF2-40B4-BE49-F238E27FC236}">
              <a16:creationId xmlns:a16="http://schemas.microsoft.com/office/drawing/2014/main" xmlns="" id="{00000000-0008-0000-0000-00008C000000}"/>
            </a:ext>
          </a:extLst>
        </xdr:cNvPr>
        <xdr:cNvSpPr/>
      </xdr:nvSpPr>
      <xdr:spPr>
        <a:xfrm>
          <a:off x="11172825" y="5791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73" name="7 Decisión">
          <a:extLst>
            <a:ext uri="{FF2B5EF4-FFF2-40B4-BE49-F238E27FC236}">
              <a16:creationId xmlns:a16="http://schemas.microsoft.com/office/drawing/2014/main" xmlns="" id="{00000000-0008-0000-0000-0000AD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74" name="7 Decisión">
          <a:extLst>
            <a:ext uri="{FF2B5EF4-FFF2-40B4-BE49-F238E27FC236}">
              <a16:creationId xmlns:a16="http://schemas.microsoft.com/office/drawing/2014/main" xmlns="" id="{00000000-0008-0000-0000-0000AE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75" name="7 Decisión">
          <a:extLst>
            <a:ext uri="{FF2B5EF4-FFF2-40B4-BE49-F238E27FC236}">
              <a16:creationId xmlns:a16="http://schemas.microsoft.com/office/drawing/2014/main" xmlns="" id="{00000000-0008-0000-0000-0000AF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76" name="7 Decisión">
          <a:extLst>
            <a:ext uri="{FF2B5EF4-FFF2-40B4-BE49-F238E27FC236}">
              <a16:creationId xmlns:a16="http://schemas.microsoft.com/office/drawing/2014/main" xmlns="" id="{00000000-0008-0000-0000-0000B0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77" name="7 Decisión">
          <a:extLst>
            <a:ext uri="{FF2B5EF4-FFF2-40B4-BE49-F238E27FC236}">
              <a16:creationId xmlns:a16="http://schemas.microsoft.com/office/drawing/2014/main" xmlns="" id="{00000000-0008-0000-0000-0000B1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78" name="7 Decisión">
          <a:extLst>
            <a:ext uri="{FF2B5EF4-FFF2-40B4-BE49-F238E27FC236}">
              <a16:creationId xmlns:a16="http://schemas.microsoft.com/office/drawing/2014/main" xmlns="" id="{00000000-0008-0000-0000-0000B2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79" name="7 Decisión">
          <a:extLst>
            <a:ext uri="{FF2B5EF4-FFF2-40B4-BE49-F238E27FC236}">
              <a16:creationId xmlns:a16="http://schemas.microsoft.com/office/drawing/2014/main" xmlns="" id="{00000000-0008-0000-0000-0000B3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80" name="7 Decisión">
          <a:extLst>
            <a:ext uri="{FF2B5EF4-FFF2-40B4-BE49-F238E27FC236}">
              <a16:creationId xmlns:a16="http://schemas.microsoft.com/office/drawing/2014/main" xmlns="" id="{00000000-0008-0000-0000-0000B4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81" name="7 Decisión">
          <a:extLst>
            <a:ext uri="{FF2B5EF4-FFF2-40B4-BE49-F238E27FC236}">
              <a16:creationId xmlns:a16="http://schemas.microsoft.com/office/drawing/2014/main" xmlns="" id="{00000000-0008-0000-0000-0000B5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82" name="7 Decisión">
          <a:extLst>
            <a:ext uri="{FF2B5EF4-FFF2-40B4-BE49-F238E27FC236}">
              <a16:creationId xmlns:a16="http://schemas.microsoft.com/office/drawing/2014/main" xmlns="" id="{00000000-0008-0000-0000-0000B6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83" name="7 Decisión">
          <a:extLst>
            <a:ext uri="{FF2B5EF4-FFF2-40B4-BE49-F238E27FC236}">
              <a16:creationId xmlns:a16="http://schemas.microsoft.com/office/drawing/2014/main" xmlns="" id="{00000000-0008-0000-0000-0000B7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184" name="7 Decisión">
          <a:extLst>
            <a:ext uri="{FF2B5EF4-FFF2-40B4-BE49-F238E27FC236}">
              <a16:creationId xmlns:a16="http://schemas.microsoft.com/office/drawing/2014/main" xmlns="" id="{00000000-0008-0000-0000-0000B8000000}"/>
            </a:ext>
          </a:extLst>
        </xdr:cNvPr>
        <xdr:cNvSpPr/>
      </xdr:nvSpPr>
      <xdr:spPr>
        <a:xfrm>
          <a:off x="11172825" y="3124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201" name="7 Decisión">
          <a:extLst>
            <a:ext uri="{FF2B5EF4-FFF2-40B4-BE49-F238E27FC236}">
              <a16:creationId xmlns:a16="http://schemas.microsoft.com/office/drawing/2014/main" xmlns="" id="{00000000-0008-0000-0000-0000C9000000}"/>
            </a:ext>
          </a:extLst>
        </xdr:cNvPr>
        <xdr:cNvSpPr/>
      </xdr:nvSpPr>
      <xdr:spPr>
        <a:xfrm>
          <a:off x="11172825" y="5791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202" name="7 Decisión">
          <a:extLst>
            <a:ext uri="{FF2B5EF4-FFF2-40B4-BE49-F238E27FC236}">
              <a16:creationId xmlns:a16="http://schemas.microsoft.com/office/drawing/2014/main" xmlns="" id="{00000000-0008-0000-0000-0000CA000000}"/>
            </a:ext>
          </a:extLst>
        </xdr:cNvPr>
        <xdr:cNvSpPr/>
      </xdr:nvSpPr>
      <xdr:spPr>
        <a:xfrm>
          <a:off x="11172825" y="5791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203" name="7 Decisión">
          <a:extLst>
            <a:ext uri="{FF2B5EF4-FFF2-40B4-BE49-F238E27FC236}">
              <a16:creationId xmlns:a16="http://schemas.microsoft.com/office/drawing/2014/main" xmlns="" id="{00000000-0008-0000-0000-0000CB000000}"/>
            </a:ext>
          </a:extLst>
        </xdr:cNvPr>
        <xdr:cNvSpPr/>
      </xdr:nvSpPr>
      <xdr:spPr>
        <a:xfrm>
          <a:off x="11172825" y="5791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204" name="7 Decisión">
          <a:extLst>
            <a:ext uri="{FF2B5EF4-FFF2-40B4-BE49-F238E27FC236}">
              <a16:creationId xmlns:a16="http://schemas.microsoft.com/office/drawing/2014/main" xmlns="" id="{00000000-0008-0000-0000-0000CC000000}"/>
            </a:ext>
          </a:extLst>
        </xdr:cNvPr>
        <xdr:cNvSpPr/>
      </xdr:nvSpPr>
      <xdr:spPr>
        <a:xfrm>
          <a:off x="11172825" y="57912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237" name="7 Decisión">
          <a:extLst>
            <a:ext uri="{FF2B5EF4-FFF2-40B4-BE49-F238E27FC236}">
              <a16:creationId xmlns:a16="http://schemas.microsoft.com/office/drawing/2014/main" xmlns="" id="{00000000-0008-0000-0000-0000ED000000}"/>
            </a:ext>
          </a:extLst>
        </xdr:cNvPr>
        <xdr:cNvSpPr/>
      </xdr:nvSpPr>
      <xdr:spPr>
        <a:xfrm>
          <a:off x="11172825" y="11115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238" name="7 Decisión">
          <a:extLst>
            <a:ext uri="{FF2B5EF4-FFF2-40B4-BE49-F238E27FC236}">
              <a16:creationId xmlns:a16="http://schemas.microsoft.com/office/drawing/2014/main" xmlns="" id="{00000000-0008-0000-0000-0000EE000000}"/>
            </a:ext>
          </a:extLst>
        </xdr:cNvPr>
        <xdr:cNvSpPr/>
      </xdr:nvSpPr>
      <xdr:spPr>
        <a:xfrm>
          <a:off x="11172825" y="11115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239" name="7 Decisión">
          <a:extLst>
            <a:ext uri="{FF2B5EF4-FFF2-40B4-BE49-F238E27FC236}">
              <a16:creationId xmlns:a16="http://schemas.microsoft.com/office/drawing/2014/main" xmlns="" id="{00000000-0008-0000-0000-0000EF000000}"/>
            </a:ext>
          </a:extLst>
        </xdr:cNvPr>
        <xdr:cNvSpPr/>
      </xdr:nvSpPr>
      <xdr:spPr>
        <a:xfrm>
          <a:off x="11172825" y="11115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240" name="7 Decisión">
          <a:extLst>
            <a:ext uri="{FF2B5EF4-FFF2-40B4-BE49-F238E27FC236}">
              <a16:creationId xmlns:a16="http://schemas.microsoft.com/office/drawing/2014/main" xmlns="" id="{00000000-0008-0000-0000-0000F0000000}"/>
            </a:ext>
          </a:extLst>
        </xdr:cNvPr>
        <xdr:cNvSpPr/>
      </xdr:nvSpPr>
      <xdr:spPr>
        <a:xfrm>
          <a:off x="11172825" y="11115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241" name="7 Decisión">
          <a:extLst>
            <a:ext uri="{FF2B5EF4-FFF2-40B4-BE49-F238E27FC236}">
              <a16:creationId xmlns:a16="http://schemas.microsoft.com/office/drawing/2014/main" xmlns="" id="{00000000-0008-0000-0000-0000F1000000}"/>
            </a:ext>
          </a:extLst>
        </xdr:cNvPr>
        <xdr:cNvSpPr/>
      </xdr:nvSpPr>
      <xdr:spPr>
        <a:xfrm>
          <a:off x="11172825" y="116490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242" name="7 Decisión">
          <a:extLst>
            <a:ext uri="{FF2B5EF4-FFF2-40B4-BE49-F238E27FC236}">
              <a16:creationId xmlns:a16="http://schemas.microsoft.com/office/drawing/2014/main" xmlns="" id="{00000000-0008-0000-0000-0000F2000000}"/>
            </a:ext>
          </a:extLst>
        </xdr:cNvPr>
        <xdr:cNvSpPr/>
      </xdr:nvSpPr>
      <xdr:spPr>
        <a:xfrm>
          <a:off x="11172825" y="116490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243" name="7 Decisión">
          <a:extLst>
            <a:ext uri="{FF2B5EF4-FFF2-40B4-BE49-F238E27FC236}">
              <a16:creationId xmlns:a16="http://schemas.microsoft.com/office/drawing/2014/main" xmlns="" id="{00000000-0008-0000-0000-0000F3000000}"/>
            </a:ext>
          </a:extLst>
        </xdr:cNvPr>
        <xdr:cNvSpPr/>
      </xdr:nvSpPr>
      <xdr:spPr>
        <a:xfrm>
          <a:off x="11172825" y="116490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244" name="7 Decisión">
          <a:extLst>
            <a:ext uri="{FF2B5EF4-FFF2-40B4-BE49-F238E27FC236}">
              <a16:creationId xmlns:a16="http://schemas.microsoft.com/office/drawing/2014/main" xmlns="" id="{00000000-0008-0000-0000-0000F4000000}"/>
            </a:ext>
          </a:extLst>
        </xdr:cNvPr>
        <xdr:cNvSpPr/>
      </xdr:nvSpPr>
      <xdr:spPr>
        <a:xfrm>
          <a:off x="11172825" y="116490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257" name="7 Decisión">
          <a:extLst>
            <a:ext uri="{FF2B5EF4-FFF2-40B4-BE49-F238E27FC236}">
              <a16:creationId xmlns:a16="http://schemas.microsoft.com/office/drawing/2014/main" xmlns="" id="{00000000-0008-0000-0000-000001010000}"/>
            </a:ext>
          </a:extLst>
        </xdr:cNvPr>
        <xdr:cNvSpPr/>
      </xdr:nvSpPr>
      <xdr:spPr>
        <a:xfrm>
          <a:off x="11172825" y="13782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258" name="7 Decisión">
          <a:extLst>
            <a:ext uri="{FF2B5EF4-FFF2-40B4-BE49-F238E27FC236}">
              <a16:creationId xmlns:a16="http://schemas.microsoft.com/office/drawing/2014/main" xmlns="" id="{00000000-0008-0000-0000-000002010000}"/>
            </a:ext>
          </a:extLst>
        </xdr:cNvPr>
        <xdr:cNvSpPr/>
      </xdr:nvSpPr>
      <xdr:spPr>
        <a:xfrm>
          <a:off x="11172825" y="13782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259" name="7 Decisión">
          <a:extLst>
            <a:ext uri="{FF2B5EF4-FFF2-40B4-BE49-F238E27FC236}">
              <a16:creationId xmlns:a16="http://schemas.microsoft.com/office/drawing/2014/main" xmlns="" id="{00000000-0008-0000-0000-000003010000}"/>
            </a:ext>
          </a:extLst>
        </xdr:cNvPr>
        <xdr:cNvSpPr/>
      </xdr:nvSpPr>
      <xdr:spPr>
        <a:xfrm>
          <a:off x="11172825" y="13782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260" name="7 Decisión">
          <a:extLst>
            <a:ext uri="{FF2B5EF4-FFF2-40B4-BE49-F238E27FC236}">
              <a16:creationId xmlns:a16="http://schemas.microsoft.com/office/drawing/2014/main" xmlns="" id="{00000000-0008-0000-0000-000004010000}"/>
            </a:ext>
          </a:extLst>
        </xdr:cNvPr>
        <xdr:cNvSpPr/>
      </xdr:nvSpPr>
      <xdr:spPr>
        <a:xfrm>
          <a:off x="11172825" y="1378267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281" name="7 Decisión">
          <a:extLst>
            <a:ext uri="{FF2B5EF4-FFF2-40B4-BE49-F238E27FC236}">
              <a16:creationId xmlns:a16="http://schemas.microsoft.com/office/drawing/2014/main" xmlns="" id="{00000000-0008-0000-0000-000019010000}"/>
            </a:ext>
          </a:extLst>
        </xdr:cNvPr>
        <xdr:cNvSpPr/>
      </xdr:nvSpPr>
      <xdr:spPr>
        <a:xfrm>
          <a:off x="11172825" y="1750695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282" name="7 Decisión">
          <a:extLst>
            <a:ext uri="{FF2B5EF4-FFF2-40B4-BE49-F238E27FC236}">
              <a16:creationId xmlns:a16="http://schemas.microsoft.com/office/drawing/2014/main" xmlns="" id="{00000000-0008-0000-0000-00001A010000}"/>
            </a:ext>
          </a:extLst>
        </xdr:cNvPr>
        <xdr:cNvSpPr/>
      </xdr:nvSpPr>
      <xdr:spPr>
        <a:xfrm>
          <a:off x="11172825" y="1750695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283" name="7 Decisión">
          <a:extLst>
            <a:ext uri="{FF2B5EF4-FFF2-40B4-BE49-F238E27FC236}">
              <a16:creationId xmlns:a16="http://schemas.microsoft.com/office/drawing/2014/main" xmlns="" id="{00000000-0008-0000-0000-00001B010000}"/>
            </a:ext>
          </a:extLst>
        </xdr:cNvPr>
        <xdr:cNvSpPr/>
      </xdr:nvSpPr>
      <xdr:spPr>
        <a:xfrm>
          <a:off x="11172825" y="1750695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284" name="7 Decisión">
          <a:extLst>
            <a:ext uri="{FF2B5EF4-FFF2-40B4-BE49-F238E27FC236}">
              <a16:creationId xmlns:a16="http://schemas.microsoft.com/office/drawing/2014/main" xmlns="" id="{00000000-0008-0000-0000-00001C010000}"/>
            </a:ext>
          </a:extLst>
        </xdr:cNvPr>
        <xdr:cNvSpPr/>
      </xdr:nvSpPr>
      <xdr:spPr>
        <a:xfrm>
          <a:off x="11172825" y="1750695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306" name="7 Decisión">
          <a:extLst>
            <a:ext uri="{FF2B5EF4-FFF2-40B4-BE49-F238E27FC236}">
              <a16:creationId xmlns:a16="http://schemas.microsoft.com/office/drawing/2014/main" xmlns="" id="{00000000-0008-0000-0000-000032010000}"/>
            </a:ext>
          </a:extLst>
        </xdr:cNvPr>
        <xdr:cNvSpPr/>
      </xdr:nvSpPr>
      <xdr:spPr>
        <a:xfrm>
          <a:off x="11172825" y="25908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307" name="7 Decisión">
          <a:extLst>
            <a:ext uri="{FF2B5EF4-FFF2-40B4-BE49-F238E27FC236}">
              <a16:creationId xmlns:a16="http://schemas.microsoft.com/office/drawing/2014/main" xmlns="" id="{00000000-0008-0000-0000-000033010000}"/>
            </a:ext>
          </a:extLst>
        </xdr:cNvPr>
        <xdr:cNvSpPr/>
      </xdr:nvSpPr>
      <xdr:spPr>
        <a:xfrm>
          <a:off x="11172825" y="25908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308" name="7 Decisión">
          <a:extLst>
            <a:ext uri="{FF2B5EF4-FFF2-40B4-BE49-F238E27FC236}">
              <a16:creationId xmlns:a16="http://schemas.microsoft.com/office/drawing/2014/main" xmlns="" id="{00000000-0008-0000-0000-000034010000}"/>
            </a:ext>
          </a:extLst>
        </xdr:cNvPr>
        <xdr:cNvSpPr/>
      </xdr:nvSpPr>
      <xdr:spPr>
        <a:xfrm>
          <a:off x="11172825" y="2590800"/>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408" name="7 Decisión">
          <a:extLst>
            <a:ext uri="{FF2B5EF4-FFF2-40B4-BE49-F238E27FC236}">
              <a16:creationId xmlns:a16="http://schemas.microsoft.com/office/drawing/2014/main" xmlns="" id="{00000000-0008-0000-0000-000098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409" name="7 Decisión">
          <a:extLst>
            <a:ext uri="{FF2B5EF4-FFF2-40B4-BE49-F238E27FC236}">
              <a16:creationId xmlns:a16="http://schemas.microsoft.com/office/drawing/2014/main" xmlns="" id="{00000000-0008-0000-0000-000099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410" name="7 Decisión">
          <a:extLst>
            <a:ext uri="{FF2B5EF4-FFF2-40B4-BE49-F238E27FC236}">
              <a16:creationId xmlns:a16="http://schemas.microsoft.com/office/drawing/2014/main" xmlns="" id="{00000000-0008-0000-0000-00009A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411" name="7 Decisión">
          <a:extLst>
            <a:ext uri="{FF2B5EF4-FFF2-40B4-BE49-F238E27FC236}">
              <a16:creationId xmlns:a16="http://schemas.microsoft.com/office/drawing/2014/main" xmlns="" id="{00000000-0008-0000-0000-00009B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412" name="7 Decisión">
          <a:extLst>
            <a:ext uri="{FF2B5EF4-FFF2-40B4-BE49-F238E27FC236}">
              <a16:creationId xmlns:a16="http://schemas.microsoft.com/office/drawing/2014/main" xmlns="" id="{00000000-0008-0000-0000-00009C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413" name="7 Decisión">
          <a:extLst>
            <a:ext uri="{FF2B5EF4-FFF2-40B4-BE49-F238E27FC236}">
              <a16:creationId xmlns:a16="http://schemas.microsoft.com/office/drawing/2014/main" xmlns="" id="{00000000-0008-0000-0000-00009D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414" name="7 Decisión">
          <a:extLst>
            <a:ext uri="{FF2B5EF4-FFF2-40B4-BE49-F238E27FC236}">
              <a16:creationId xmlns:a16="http://schemas.microsoft.com/office/drawing/2014/main" xmlns="" id="{00000000-0008-0000-0000-00009E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443" name="7 Decisión">
          <a:extLst>
            <a:ext uri="{FF2B5EF4-FFF2-40B4-BE49-F238E27FC236}">
              <a16:creationId xmlns:a16="http://schemas.microsoft.com/office/drawing/2014/main" xmlns="" id="{00000000-0008-0000-0000-0000BB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444" name="7 Decisión">
          <a:extLst>
            <a:ext uri="{FF2B5EF4-FFF2-40B4-BE49-F238E27FC236}">
              <a16:creationId xmlns:a16="http://schemas.microsoft.com/office/drawing/2014/main" xmlns="" id="{00000000-0008-0000-0000-0000BC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445" name="7 Decisión">
          <a:extLst>
            <a:ext uri="{FF2B5EF4-FFF2-40B4-BE49-F238E27FC236}">
              <a16:creationId xmlns:a16="http://schemas.microsoft.com/office/drawing/2014/main" xmlns="" id="{00000000-0008-0000-0000-0000BD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446" name="7 Decisión">
          <a:extLst>
            <a:ext uri="{FF2B5EF4-FFF2-40B4-BE49-F238E27FC236}">
              <a16:creationId xmlns:a16="http://schemas.microsoft.com/office/drawing/2014/main" xmlns="" id="{00000000-0008-0000-0000-0000BE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447" name="7 Decisión">
          <a:extLst>
            <a:ext uri="{FF2B5EF4-FFF2-40B4-BE49-F238E27FC236}">
              <a16:creationId xmlns:a16="http://schemas.microsoft.com/office/drawing/2014/main" xmlns="" id="{00000000-0008-0000-0000-0000BF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448" name="7 Decisión">
          <a:extLst>
            <a:ext uri="{FF2B5EF4-FFF2-40B4-BE49-F238E27FC236}">
              <a16:creationId xmlns:a16="http://schemas.microsoft.com/office/drawing/2014/main" xmlns="" id="{00000000-0008-0000-0000-0000C0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12</xdr:row>
      <xdr:rowOff>66675</xdr:rowOff>
    </xdr:from>
    <xdr:to>
      <xdr:col>7</xdr:col>
      <xdr:colOff>607695</xdr:colOff>
      <xdr:row>12</xdr:row>
      <xdr:rowOff>463550</xdr:rowOff>
    </xdr:to>
    <xdr:sp macro="" textlink="">
      <xdr:nvSpPr>
        <xdr:cNvPr id="449" name="7 Decisión">
          <a:extLst>
            <a:ext uri="{FF2B5EF4-FFF2-40B4-BE49-F238E27FC236}">
              <a16:creationId xmlns:a16="http://schemas.microsoft.com/office/drawing/2014/main" xmlns="" id="{00000000-0008-0000-0000-0000C1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506" name="7 Decisión">
          <a:extLst>
            <a:ext uri="{FF2B5EF4-FFF2-40B4-BE49-F238E27FC236}">
              <a16:creationId xmlns:a16="http://schemas.microsoft.com/office/drawing/2014/main" xmlns="" id="{00000000-0008-0000-0000-0000FA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507" name="7 Decisión">
          <a:extLst>
            <a:ext uri="{FF2B5EF4-FFF2-40B4-BE49-F238E27FC236}">
              <a16:creationId xmlns:a16="http://schemas.microsoft.com/office/drawing/2014/main" xmlns="" id="{00000000-0008-0000-0000-0000FB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508" name="7 Decisión">
          <a:extLst>
            <a:ext uri="{FF2B5EF4-FFF2-40B4-BE49-F238E27FC236}">
              <a16:creationId xmlns:a16="http://schemas.microsoft.com/office/drawing/2014/main" xmlns="" id="{00000000-0008-0000-0000-0000FC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509" name="7 Decisión">
          <a:extLst>
            <a:ext uri="{FF2B5EF4-FFF2-40B4-BE49-F238E27FC236}">
              <a16:creationId xmlns:a16="http://schemas.microsoft.com/office/drawing/2014/main" xmlns="" id="{00000000-0008-0000-0000-0000FD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510" name="7 Decisión">
          <a:extLst>
            <a:ext uri="{FF2B5EF4-FFF2-40B4-BE49-F238E27FC236}">
              <a16:creationId xmlns:a16="http://schemas.microsoft.com/office/drawing/2014/main" xmlns="" id="{00000000-0008-0000-0000-0000FE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511" name="7 Decisión">
          <a:extLst>
            <a:ext uri="{FF2B5EF4-FFF2-40B4-BE49-F238E27FC236}">
              <a16:creationId xmlns:a16="http://schemas.microsoft.com/office/drawing/2014/main" xmlns="" id="{00000000-0008-0000-0000-0000FF01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25</xdr:row>
      <xdr:rowOff>66675</xdr:rowOff>
    </xdr:from>
    <xdr:to>
      <xdr:col>7</xdr:col>
      <xdr:colOff>607695</xdr:colOff>
      <xdr:row>25</xdr:row>
      <xdr:rowOff>463550</xdr:rowOff>
    </xdr:to>
    <xdr:sp macro="" textlink="">
      <xdr:nvSpPr>
        <xdr:cNvPr id="512" name="7 Decisión">
          <a:extLst>
            <a:ext uri="{FF2B5EF4-FFF2-40B4-BE49-F238E27FC236}">
              <a16:creationId xmlns:a16="http://schemas.microsoft.com/office/drawing/2014/main" xmlns="" id="{00000000-0008-0000-0000-000000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513" name="7 Decisión">
          <a:extLst>
            <a:ext uri="{FF2B5EF4-FFF2-40B4-BE49-F238E27FC236}">
              <a16:creationId xmlns:a16="http://schemas.microsoft.com/office/drawing/2014/main" xmlns="" id="{00000000-0008-0000-0000-000001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514" name="7 Decisión">
          <a:extLst>
            <a:ext uri="{FF2B5EF4-FFF2-40B4-BE49-F238E27FC236}">
              <a16:creationId xmlns:a16="http://schemas.microsoft.com/office/drawing/2014/main" xmlns="" id="{00000000-0008-0000-0000-000002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515" name="7 Decisión">
          <a:extLst>
            <a:ext uri="{FF2B5EF4-FFF2-40B4-BE49-F238E27FC236}">
              <a16:creationId xmlns:a16="http://schemas.microsoft.com/office/drawing/2014/main" xmlns="" id="{00000000-0008-0000-0000-000003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516" name="7 Decisión">
          <a:extLst>
            <a:ext uri="{FF2B5EF4-FFF2-40B4-BE49-F238E27FC236}">
              <a16:creationId xmlns:a16="http://schemas.microsoft.com/office/drawing/2014/main" xmlns="" id="{00000000-0008-0000-0000-000004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517" name="7 Decisión">
          <a:extLst>
            <a:ext uri="{FF2B5EF4-FFF2-40B4-BE49-F238E27FC236}">
              <a16:creationId xmlns:a16="http://schemas.microsoft.com/office/drawing/2014/main" xmlns="" id="{00000000-0008-0000-0000-000005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518" name="7 Decisión">
          <a:extLst>
            <a:ext uri="{FF2B5EF4-FFF2-40B4-BE49-F238E27FC236}">
              <a16:creationId xmlns:a16="http://schemas.microsoft.com/office/drawing/2014/main" xmlns="" id="{00000000-0008-0000-0000-000006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26</xdr:row>
      <xdr:rowOff>66675</xdr:rowOff>
    </xdr:from>
    <xdr:to>
      <xdr:col>7</xdr:col>
      <xdr:colOff>607695</xdr:colOff>
      <xdr:row>26</xdr:row>
      <xdr:rowOff>463550</xdr:rowOff>
    </xdr:to>
    <xdr:sp macro="" textlink="">
      <xdr:nvSpPr>
        <xdr:cNvPr id="519" name="7 Decisión">
          <a:extLst>
            <a:ext uri="{FF2B5EF4-FFF2-40B4-BE49-F238E27FC236}">
              <a16:creationId xmlns:a16="http://schemas.microsoft.com/office/drawing/2014/main" xmlns="" id="{00000000-0008-0000-0000-000007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541" name="7 Decisión">
          <a:extLst>
            <a:ext uri="{FF2B5EF4-FFF2-40B4-BE49-F238E27FC236}">
              <a16:creationId xmlns:a16="http://schemas.microsoft.com/office/drawing/2014/main" xmlns="" id="{00000000-0008-0000-0000-00001D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542" name="7 Decisión">
          <a:extLst>
            <a:ext uri="{FF2B5EF4-FFF2-40B4-BE49-F238E27FC236}">
              <a16:creationId xmlns:a16="http://schemas.microsoft.com/office/drawing/2014/main" xmlns="" id="{00000000-0008-0000-0000-00001E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543" name="7 Decisión">
          <a:extLst>
            <a:ext uri="{FF2B5EF4-FFF2-40B4-BE49-F238E27FC236}">
              <a16:creationId xmlns:a16="http://schemas.microsoft.com/office/drawing/2014/main" xmlns="" id="{00000000-0008-0000-0000-00001F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544" name="7 Decisión">
          <a:extLst>
            <a:ext uri="{FF2B5EF4-FFF2-40B4-BE49-F238E27FC236}">
              <a16:creationId xmlns:a16="http://schemas.microsoft.com/office/drawing/2014/main" xmlns="" id="{00000000-0008-0000-0000-000020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545" name="7 Decisión">
          <a:extLst>
            <a:ext uri="{FF2B5EF4-FFF2-40B4-BE49-F238E27FC236}">
              <a16:creationId xmlns:a16="http://schemas.microsoft.com/office/drawing/2014/main" xmlns="" id="{00000000-0008-0000-0000-000021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546" name="7 Decisión">
          <a:extLst>
            <a:ext uri="{FF2B5EF4-FFF2-40B4-BE49-F238E27FC236}">
              <a16:creationId xmlns:a16="http://schemas.microsoft.com/office/drawing/2014/main" xmlns="" id="{00000000-0008-0000-0000-000022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28</xdr:row>
      <xdr:rowOff>66675</xdr:rowOff>
    </xdr:from>
    <xdr:to>
      <xdr:col>7</xdr:col>
      <xdr:colOff>607695</xdr:colOff>
      <xdr:row>28</xdr:row>
      <xdr:rowOff>463550</xdr:rowOff>
    </xdr:to>
    <xdr:sp macro="" textlink="">
      <xdr:nvSpPr>
        <xdr:cNvPr id="547" name="7 Decisión">
          <a:extLst>
            <a:ext uri="{FF2B5EF4-FFF2-40B4-BE49-F238E27FC236}">
              <a16:creationId xmlns:a16="http://schemas.microsoft.com/office/drawing/2014/main" xmlns="" id="{00000000-0008-0000-0000-000023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583" name="7 Decisión">
          <a:extLst>
            <a:ext uri="{FF2B5EF4-FFF2-40B4-BE49-F238E27FC236}">
              <a16:creationId xmlns:a16="http://schemas.microsoft.com/office/drawing/2014/main" xmlns="" id="{00000000-0008-0000-0000-000047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584" name="7 Decisión">
          <a:extLst>
            <a:ext uri="{FF2B5EF4-FFF2-40B4-BE49-F238E27FC236}">
              <a16:creationId xmlns:a16="http://schemas.microsoft.com/office/drawing/2014/main" xmlns="" id="{00000000-0008-0000-0000-000048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585" name="7 Decisión">
          <a:extLst>
            <a:ext uri="{FF2B5EF4-FFF2-40B4-BE49-F238E27FC236}">
              <a16:creationId xmlns:a16="http://schemas.microsoft.com/office/drawing/2014/main" xmlns="" id="{00000000-0008-0000-0000-000049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586" name="7 Decisión">
          <a:extLst>
            <a:ext uri="{FF2B5EF4-FFF2-40B4-BE49-F238E27FC236}">
              <a16:creationId xmlns:a16="http://schemas.microsoft.com/office/drawing/2014/main" xmlns="" id="{00000000-0008-0000-0000-00004A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587" name="7 Decisión">
          <a:extLst>
            <a:ext uri="{FF2B5EF4-FFF2-40B4-BE49-F238E27FC236}">
              <a16:creationId xmlns:a16="http://schemas.microsoft.com/office/drawing/2014/main" xmlns="" id="{00000000-0008-0000-0000-00004B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588" name="7 Decisión">
          <a:extLst>
            <a:ext uri="{FF2B5EF4-FFF2-40B4-BE49-F238E27FC236}">
              <a16:creationId xmlns:a16="http://schemas.microsoft.com/office/drawing/2014/main" xmlns="" id="{00000000-0008-0000-0000-00004C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22</xdr:row>
      <xdr:rowOff>66675</xdr:rowOff>
    </xdr:from>
    <xdr:to>
      <xdr:col>7</xdr:col>
      <xdr:colOff>607695</xdr:colOff>
      <xdr:row>22</xdr:row>
      <xdr:rowOff>463550</xdr:rowOff>
    </xdr:to>
    <xdr:sp macro="" textlink="">
      <xdr:nvSpPr>
        <xdr:cNvPr id="589" name="7 Decisión">
          <a:extLst>
            <a:ext uri="{FF2B5EF4-FFF2-40B4-BE49-F238E27FC236}">
              <a16:creationId xmlns:a16="http://schemas.microsoft.com/office/drawing/2014/main" xmlns="" id="{00000000-0008-0000-0000-00004D020000}"/>
            </a:ext>
          </a:extLst>
        </xdr:cNvPr>
        <xdr:cNvSpPr/>
      </xdr:nvSpPr>
      <xdr:spPr>
        <a:xfrm>
          <a:off x="11164272" y="249652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32" name="7 Decisión">
          <a:extLst>
            <a:ext uri="{FF2B5EF4-FFF2-40B4-BE49-F238E27FC236}">
              <a16:creationId xmlns:a16="http://schemas.microsoft.com/office/drawing/2014/main" xmlns="" id="{00000000-0008-0000-0000-000015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33" name="7 Decisión">
          <a:extLst>
            <a:ext uri="{FF2B5EF4-FFF2-40B4-BE49-F238E27FC236}">
              <a16:creationId xmlns:a16="http://schemas.microsoft.com/office/drawing/2014/main" xmlns="" id="{00000000-0008-0000-0000-000024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34" name="7 Decisión">
          <a:extLst>
            <a:ext uri="{FF2B5EF4-FFF2-40B4-BE49-F238E27FC236}">
              <a16:creationId xmlns:a16="http://schemas.microsoft.com/office/drawing/2014/main" xmlns="" id="{00000000-0008-0000-0000-000025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35" name="7 Decisión">
          <a:extLst>
            <a:ext uri="{FF2B5EF4-FFF2-40B4-BE49-F238E27FC236}">
              <a16:creationId xmlns:a16="http://schemas.microsoft.com/office/drawing/2014/main" xmlns="" id="{00000000-0008-0000-0000-000075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36" name="7 Decisión">
          <a:extLst>
            <a:ext uri="{FF2B5EF4-FFF2-40B4-BE49-F238E27FC236}">
              <a16:creationId xmlns:a16="http://schemas.microsoft.com/office/drawing/2014/main" xmlns="" id="{00000000-0008-0000-0000-000076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37" name="7 Decisión">
          <a:extLst>
            <a:ext uri="{FF2B5EF4-FFF2-40B4-BE49-F238E27FC236}">
              <a16:creationId xmlns:a16="http://schemas.microsoft.com/office/drawing/2014/main" xmlns="" id="{00000000-0008-0000-0000-000077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38" name="7 Decisión">
          <a:extLst>
            <a:ext uri="{FF2B5EF4-FFF2-40B4-BE49-F238E27FC236}">
              <a16:creationId xmlns:a16="http://schemas.microsoft.com/office/drawing/2014/main" xmlns="" id="{00000000-0008-0000-0000-000078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39" name="7 Decisión">
          <a:extLst>
            <a:ext uri="{FF2B5EF4-FFF2-40B4-BE49-F238E27FC236}">
              <a16:creationId xmlns:a16="http://schemas.microsoft.com/office/drawing/2014/main" xmlns="" id="{00000000-0008-0000-0000-0000AD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40" name="7 Decisión">
          <a:extLst>
            <a:ext uri="{FF2B5EF4-FFF2-40B4-BE49-F238E27FC236}">
              <a16:creationId xmlns:a16="http://schemas.microsoft.com/office/drawing/2014/main" xmlns="" id="{00000000-0008-0000-0000-0000AE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41" name="7 Decisión">
          <a:extLst>
            <a:ext uri="{FF2B5EF4-FFF2-40B4-BE49-F238E27FC236}">
              <a16:creationId xmlns:a16="http://schemas.microsoft.com/office/drawing/2014/main" xmlns="" id="{00000000-0008-0000-0000-0000AF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42" name="7 Decisión">
          <a:extLst>
            <a:ext uri="{FF2B5EF4-FFF2-40B4-BE49-F238E27FC236}">
              <a16:creationId xmlns:a16="http://schemas.microsoft.com/office/drawing/2014/main" xmlns="" id="{00000000-0008-0000-0000-0000B0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43" name="7 Decisión">
          <a:extLst>
            <a:ext uri="{FF2B5EF4-FFF2-40B4-BE49-F238E27FC236}">
              <a16:creationId xmlns:a16="http://schemas.microsoft.com/office/drawing/2014/main" xmlns="" id="{00000000-0008-0000-0000-0000B1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44" name="7 Decisión">
          <a:extLst>
            <a:ext uri="{FF2B5EF4-FFF2-40B4-BE49-F238E27FC236}">
              <a16:creationId xmlns:a16="http://schemas.microsoft.com/office/drawing/2014/main" xmlns="" id="{00000000-0008-0000-0000-0000B2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45" name="7 Decisión">
          <a:extLst>
            <a:ext uri="{FF2B5EF4-FFF2-40B4-BE49-F238E27FC236}">
              <a16:creationId xmlns:a16="http://schemas.microsoft.com/office/drawing/2014/main" xmlns="" id="{00000000-0008-0000-0000-0000B3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46" name="7 Decisión">
          <a:extLst>
            <a:ext uri="{FF2B5EF4-FFF2-40B4-BE49-F238E27FC236}">
              <a16:creationId xmlns:a16="http://schemas.microsoft.com/office/drawing/2014/main" xmlns="" id="{00000000-0008-0000-0000-0000B4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47" name="7 Decisión">
          <a:extLst>
            <a:ext uri="{FF2B5EF4-FFF2-40B4-BE49-F238E27FC236}">
              <a16:creationId xmlns:a16="http://schemas.microsoft.com/office/drawing/2014/main" xmlns="" id="{00000000-0008-0000-0000-0000B5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48" name="7 Decisión">
          <a:extLst>
            <a:ext uri="{FF2B5EF4-FFF2-40B4-BE49-F238E27FC236}">
              <a16:creationId xmlns:a16="http://schemas.microsoft.com/office/drawing/2014/main" xmlns="" id="{00000000-0008-0000-0000-0000B6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49" name="7 Decisión">
          <a:extLst>
            <a:ext uri="{FF2B5EF4-FFF2-40B4-BE49-F238E27FC236}">
              <a16:creationId xmlns:a16="http://schemas.microsoft.com/office/drawing/2014/main" xmlns="" id="{00000000-0008-0000-0000-0000B7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50" name="7 Decisión">
          <a:extLst>
            <a:ext uri="{FF2B5EF4-FFF2-40B4-BE49-F238E27FC236}">
              <a16:creationId xmlns:a16="http://schemas.microsoft.com/office/drawing/2014/main" xmlns="" id="{00000000-0008-0000-0000-0000B8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51" name="7 Decisión">
          <a:extLst>
            <a:ext uri="{FF2B5EF4-FFF2-40B4-BE49-F238E27FC236}">
              <a16:creationId xmlns:a16="http://schemas.microsoft.com/office/drawing/2014/main" xmlns="" id="{00000000-0008-0000-0000-000098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52" name="7 Decisión">
          <a:extLst>
            <a:ext uri="{FF2B5EF4-FFF2-40B4-BE49-F238E27FC236}">
              <a16:creationId xmlns:a16="http://schemas.microsoft.com/office/drawing/2014/main" xmlns="" id="{00000000-0008-0000-0000-000099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53" name="7 Decisión">
          <a:extLst>
            <a:ext uri="{FF2B5EF4-FFF2-40B4-BE49-F238E27FC236}">
              <a16:creationId xmlns:a16="http://schemas.microsoft.com/office/drawing/2014/main" xmlns="" id="{00000000-0008-0000-0000-00009A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54" name="7 Decisión">
          <a:extLst>
            <a:ext uri="{FF2B5EF4-FFF2-40B4-BE49-F238E27FC236}">
              <a16:creationId xmlns:a16="http://schemas.microsoft.com/office/drawing/2014/main" xmlns="" id="{00000000-0008-0000-0000-00009B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55" name="7 Decisión">
          <a:extLst>
            <a:ext uri="{FF2B5EF4-FFF2-40B4-BE49-F238E27FC236}">
              <a16:creationId xmlns:a16="http://schemas.microsoft.com/office/drawing/2014/main" xmlns="" id="{00000000-0008-0000-0000-00009C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56" name="7 Decisión">
          <a:extLst>
            <a:ext uri="{FF2B5EF4-FFF2-40B4-BE49-F238E27FC236}">
              <a16:creationId xmlns:a16="http://schemas.microsoft.com/office/drawing/2014/main" xmlns="" id="{00000000-0008-0000-0000-00009D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3</xdr:row>
      <xdr:rowOff>66675</xdr:rowOff>
    </xdr:from>
    <xdr:to>
      <xdr:col>7</xdr:col>
      <xdr:colOff>607695</xdr:colOff>
      <xdr:row>3</xdr:row>
      <xdr:rowOff>463550</xdr:rowOff>
    </xdr:to>
    <xdr:sp macro="" textlink="">
      <xdr:nvSpPr>
        <xdr:cNvPr id="657" name="7 Decisión">
          <a:extLst>
            <a:ext uri="{FF2B5EF4-FFF2-40B4-BE49-F238E27FC236}">
              <a16:creationId xmlns:a16="http://schemas.microsoft.com/office/drawing/2014/main" xmlns="" id="{00000000-0008-0000-0000-00009E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58" name="7 Decisión">
          <a:extLst>
            <a:ext uri="{FF2B5EF4-FFF2-40B4-BE49-F238E27FC236}">
              <a16:creationId xmlns:a16="http://schemas.microsoft.com/office/drawing/2014/main" xmlns="" id="{00000000-0008-0000-0000-000012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59" name="7 Decisión">
          <a:extLst>
            <a:ext uri="{FF2B5EF4-FFF2-40B4-BE49-F238E27FC236}">
              <a16:creationId xmlns:a16="http://schemas.microsoft.com/office/drawing/2014/main" xmlns="" id="{00000000-0008-0000-0000-000034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60" name="7 Decisión">
          <a:extLst>
            <a:ext uri="{FF2B5EF4-FFF2-40B4-BE49-F238E27FC236}">
              <a16:creationId xmlns:a16="http://schemas.microsoft.com/office/drawing/2014/main" xmlns="" id="{00000000-0008-0000-0000-000035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61" name="7 Decisión">
          <a:extLst>
            <a:ext uri="{FF2B5EF4-FFF2-40B4-BE49-F238E27FC236}">
              <a16:creationId xmlns:a16="http://schemas.microsoft.com/office/drawing/2014/main" xmlns="" id="{00000000-0008-0000-0000-000095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62" name="7 Decisión">
          <a:extLst>
            <a:ext uri="{FF2B5EF4-FFF2-40B4-BE49-F238E27FC236}">
              <a16:creationId xmlns:a16="http://schemas.microsoft.com/office/drawing/2014/main" xmlns="" id="{00000000-0008-0000-0000-000096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63" name="7 Decisión">
          <a:extLst>
            <a:ext uri="{FF2B5EF4-FFF2-40B4-BE49-F238E27FC236}">
              <a16:creationId xmlns:a16="http://schemas.microsoft.com/office/drawing/2014/main" xmlns="" id="{00000000-0008-0000-0000-000097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64" name="7 Decisión">
          <a:extLst>
            <a:ext uri="{FF2B5EF4-FFF2-40B4-BE49-F238E27FC236}">
              <a16:creationId xmlns:a16="http://schemas.microsoft.com/office/drawing/2014/main" xmlns="" id="{00000000-0008-0000-0000-000098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65" name="7 Decisión">
          <a:extLst>
            <a:ext uri="{FF2B5EF4-FFF2-40B4-BE49-F238E27FC236}">
              <a16:creationId xmlns:a16="http://schemas.microsoft.com/office/drawing/2014/main" xmlns="" id="{00000000-0008-0000-0000-0000D5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66" name="7 Decisión">
          <a:extLst>
            <a:ext uri="{FF2B5EF4-FFF2-40B4-BE49-F238E27FC236}">
              <a16:creationId xmlns:a16="http://schemas.microsoft.com/office/drawing/2014/main" xmlns="" id="{00000000-0008-0000-0000-0000D6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67" name="7 Decisión">
          <a:extLst>
            <a:ext uri="{FF2B5EF4-FFF2-40B4-BE49-F238E27FC236}">
              <a16:creationId xmlns:a16="http://schemas.microsoft.com/office/drawing/2014/main" xmlns="" id="{00000000-0008-0000-0000-0000D7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68" name="7 Decisión">
          <a:extLst>
            <a:ext uri="{FF2B5EF4-FFF2-40B4-BE49-F238E27FC236}">
              <a16:creationId xmlns:a16="http://schemas.microsoft.com/office/drawing/2014/main" xmlns="" id="{00000000-0008-0000-0000-0000D8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69" name="7 Decisión">
          <a:extLst>
            <a:ext uri="{FF2B5EF4-FFF2-40B4-BE49-F238E27FC236}">
              <a16:creationId xmlns:a16="http://schemas.microsoft.com/office/drawing/2014/main" xmlns="" id="{00000000-0008-0000-0000-0000D0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70" name="7 Decisión">
          <a:extLst>
            <a:ext uri="{FF2B5EF4-FFF2-40B4-BE49-F238E27FC236}">
              <a16:creationId xmlns:a16="http://schemas.microsoft.com/office/drawing/2014/main" xmlns="" id="{00000000-0008-0000-0000-0000D1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71" name="7 Decisión">
          <a:extLst>
            <a:ext uri="{FF2B5EF4-FFF2-40B4-BE49-F238E27FC236}">
              <a16:creationId xmlns:a16="http://schemas.microsoft.com/office/drawing/2014/main" xmlns="" id="{00000000-0008-0000-0000-0000D2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72" name="7 Decisión">
          <a:extLst>
            <a:ext uri="{FF2B5EF4-FFF2-40B4-BE49-F238E27FC236}">
              <a16:creationId xmlns:a16="http://schemas.microsoft.com/office/drawing/2014/main" xmlns="" id="{00000000-0008-0000-0000-0000D3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73" name="7 Decisión">
          <a:extLst>
            <a:ext uri="{FF2B5EF4-FFF2-40B4-BE49-F238E27FC236}">
              <a16:creationId xmlns:a16="http://schemas.microsoft.com/office/drawing/2014/main" xmlns="" id="{00000000-0008-0000-0000-0000D4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74" name="7 Decisión">
          <a:extLst>
            <a:ext uri="{FF2B5EF4-FFF2-40B4-BE49-F238E27FC236}">
              <a16:creationId xmlns:a16="http://schemas.microsoft.com/office/drawing/2014/main" xmlns="" id="{00000000-0008-0000-0000-0000D5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4</xdr:row>
      <xdr:rowOff>66675</xdr:rowOff>
    </xdr:from>
    <xdr:to>
      <xdr:col>7</xdr:col>
      <xdr:colOff>607695</xdr:colOff>
      <xdr:row>4</xdr:row>
      <xdr:rowOff>463550</xdr:rowOff>
    </xdr:to>
    <xdr:sp macro="" textlink="">
      <xdr:nvSpPr>
        <xdr:cNvPr id="675" name="7 Decisión">
          <a:extLst>
            <a:ext uri="{FF2B5EF4-FFF2-40B4-BE49-F238E27FC236}">
              <a16:creationId xmlns:a16="http://schemas.microsoft.com/office/drawing/2014/main" xmlns="" id="{00000000-0008-0000-0000-0000D6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76" name="7 Decisión">
          <a:extLst>
            <a:ext uri="{FF2B5EF4-FFF2-40B4-BE49-F238E27FC236}">
              <a16:creationId xmlns:a16="http://schemas.microsoft.com/office/drawing/2014/main" xmlns="" id="{00000000-0008-0000-0000-00001B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77" name="7 Decisión">
          <a:extLst>
            <a:ext uri="{FF2B5EF4-FFF2-40B4-BE49-F238E27FC236}">
              <a16:creationId xmlns:a16="http://schemas.microsoft.com/office/drawing/2014/main" xmlns="" id="{00000000-0008-0000-0000-000030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78" name="7 Decisión">
          <a:extLst>
            <a:ext uri="{FF2B5EF4-FFF2-40B4-BE49-F238E27FC236}">
              <a16:creationId xmlns:a16="http://schemas.microsoft.com/office/drawing/2014/main" xmlns="" id="{00000000-0008-0000-0000-000031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79" name="7 Decisión">
          <a:extLst>
            <a:ext uri="{FF2B5EF4-FFF2-40B4-BE49-F238E27FC236}">
              <a16:creationId xmlns:a16="http://schemas.microsoft.com/office/drawing/2014/main" xmlns="" id="{00000000-0008-0000-0000-00008D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80" name="7 Decisión">
          <a:extLst>
            <a:ext uri="{FF2B5EF4-FFF2-40B4-BE49-F238E27FC236}">
              <a16:creationId xmlns:a16="http://schemas.microsoft.com/office/drawing/2014/main" xmlns="" id="{00000000-0008-0000-0000-00008E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81" name="7 Decisión">
          <a:extLst>
            <a:ext uri="{FF2B5EF4-FFF2-40B4-BE49-F238E27FC236}">
              <a16:creationId xmlns:a16="http://schemas.microsoft.com/office/drawing/2014/main" xmlns="" id="{00000000-0008-0000-0000-00008F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82" name="7 Decisión">
          <a:extLst>
            <a:ext uri="{FF2B5EF4-FFF2-40B4-BE49-F238E27FC236}">
              <a16:creationId xmlns:a16="http://schemas.microsoft.com/office/drawing/2014/main" xmlns="" id="{00000000-0008-0000-0000-000090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83" name="7 Decisión">
          <a:extLst>
            <a:ext uri="{FF2B5EF4-FFF2-40B4-BE49-F238E27FC236}">
              <a16:creationId xmlns:a16="http://schemas.microsoft.com/office/drawing/2014/main" xmlns="" id="{00000000-0008-0000-0000-0000CD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84" name="7 Decisión">
          <a:extLst>
            <a:ext uri="{FF2B5EF4-FFF2-40B4-BE49-F238E27FC236}">
              <a16:creationId xmlns:a16="http://schemas.microsoft.com/office/drawing/2014/main" xmlns="" id="{00000000-0008-0000-0000-0000CE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85" name="7 Decisión">
          <a:extLst>
            <a:ext uri="{FF2B5EF4-FFF2-40B4-BE49-F238E27FC236}">
              <a16:creationId xmlns:a16="http://schemas.microsoft.com/office/drawing/2014/main" xmlns="" id="{00000000-0008-0000-0000-0000CF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86" name="7 Decisión">
          <a:extLst>
            <a:ext uri="{FF2B5EF4-FFF2-40B4-BE49-F238E27FC236}">
              <a16:creationId xmlns:a16="http://schemas.microsoft.com/office/drawing/2014/main" xmlns="" id="{00000000-0008-0000-0000-0000D000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87" name="7 Decisión">
          <a:extLst>
            <a:ext uri="{FF2B5EF4-FFF2-40B4-BE49-F238E27FC236}">
              <a16:creationId xmlns:a16="http://schemas.microsoft.com/office/drawing/2014/main" xmlns="" id="{00000000-0008-0000-0000-0000C2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88" name="7 Decisión">
          <a:extLst>
            <a:ext uri="{FF2B5EF4-FFF2-40B4-BE49-F238E27FC236}">
              <a16:creationId xmlns:a16="http://schemas.microsoft.com/office/drawing/2014/main" xmlns="" id="{00000000-0008-0000-0000-0000C3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89" name="7 Decisión">
          <a:extLst>
            <a:ext uri="{FF2B5EF4-FFF2-40B4-BE49-F238E27FC236}">
              <a16:creationId xmlns:a16="http://schemas.microsoft.com/office/drawing/2014/main" xmlns="" id="{00000000-0008-0000-0000-0000C4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90" name="7 Decisión">
          <a:extLst>
            <a:ext uri="{FF2B5EF4-FFF2-40B4-BE49-F238E27FC236}">
              <a16:creationId xmlns:a16="http://schemas.microsoft.com/office/drawing/2014/main" xmlns="" id="{00000000-0008-0000-0000-0000C5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91" name="7 Decisión">
          <a:extLst>
            <a:ext uri="{FF2B5EF4-FFF2-40B4-BE49-F238E27FC236}">
              <a16:creationId xmlns:a16="http://schemas.microsoft.com/office/drawing/2014/main" xmlns="" id="{00000000-0008-0000-0000-0000C6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92" name="7 Decisión">
          <a:extLst>
            <a:ext uri="{FF2B5EF4-FFF2-40B4-BE49-F238E27FC236}">
              <a16:creationId xmlns:a16="http://schemas.microsoft.com/office/drawing/2014/main" xmlns="" id="{00000000-0008-0000-0000-0000C7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5</xdr:row>
      <xdr:rowOff>66675</xdr:rowOff>
    </xdr:from>
    <xdr:to>
      <xdr:col>7</xdr:col>
      <xdr:colOff>607695</xdr:colOff>
      <xdr:row>5</xdr:row>
      <xdr:rowOff>463550</xdr:rowOff>
    </xdr:to>
    <xdr:sp macro="" textlink="">
      <xdr:nvSpPr>
        <xdr:cNvPr id="693" name="7 Decisión">
          <a:extLst>
            <a:ext uri="{FF2B5EF4-FFF2-40B4-BE49-F238E27FC236}">
              <a16:creationId xmlns:a16="http://schemas.microsoft.com/office/drawing/2014/main" xmlns="" id="{00000000-0008-0000-0000-0000C8010000}"/>
            </a:ext>
          </a:extLst>
        </xdr:cNvPr>
        <xdr:cNvSpPr/>
      </xdr:nvSpPr>
      <xdr:spPr>
        <a:xfrm>
          <a:off x="11329502" y="661754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694" name="7 Decisión">
          <a:extLst>
            <a:ext uri="{FF2B5EF4-FFF2-40B4-BE49-F238E27FC236}">
              <a16:creationId xmlns:a16="http://schemas.microsoft.com/office/drawing/2014/main" xmlns="" id="{00000000-0008-0000-0000-00001700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695" name="7 Decisión">
          <a:extLst>
            <a:ext uri="{FF2B5EF4-FFF2-40B4-BE49-F238E27FC236}">
              <a16:creationId xmlns:a16="http://schemas.microsoft.com/office/drawing/2014/main" xmlns="" id="{00000000-0008-0000-0000-00002800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696" name="7 Decisión">
          <a:extLst>
            <a:ext uri="{FF2B5EF4-FFF2-40B4-BE49-F238E27FC236}">
              <a16:creationId xmlns:a16="http://schemas.microsoft.com/office/drawing/2014/main" xmlns="" id="{00000000-0008-0000-0000-00002900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697" name="7 Decisión">
          <a:extLst>
            <a:ext uri="{FF2B5EF4-FFF2-40B4-BE49-F238E27FC236}">
              <a16:creationId xmlns:a16="http://schemas.microsoft.com/office/drawing/2014/main" xmlns="" id="{00000000-0008-0000-0000-00007D00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698" name="7 Decisión">
          <a:extLst>
            <a:ext uri="{FF2B5EF4-FFF2-40B4-BE49-F238E27FC236}">
              <a16:creationId xmlns:a16="http://schemas.microsoft.com/office/drawing/2014/main" xmlns="" id="{00000000-0008-0000-0000-00007E00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699" name="7 Decisión">
          <a:extLst>
            <a:ext uri="{FF2B5EF4-FFF2-40B4-BE49-F238E27FC236}">
              <a16:creationId xmlns:a16="http://schemas.microsoft.com/office/drawing/2014/main" xmlns="" id="{00000000-0008-0000-0000-00007F00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00" name="7 Decisión">
          <a:extLst>
            <a:ext uri="{FF2B5EF4-FFF2-40B4-BE49-F238E27FC236}">
              <a16:creationId xmlns:a16="http://schemas.microsoft.com/office/drawing/2014/main" xmlns="" id="{00000000-0008-0000-0000-00008000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01" name="7 Decisión">
          <a:extLst>
            <a:ext uri="{FF2B5EF4-FFF2-40B4-BE49-F238E27FC236}">
              <a16:creationId xmlns:a16="http://schemas.microsoft.com/office/drawing/2014/main" xmlns="" id="{00000000-0008-0000-0000-0000BD00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02" name="7 Decisión">
          <a:extLst>
            <a:ext uri="{FF2B5EF4-FFF2-40B4-BE49-F238E27FC236}">
              <a16:creationId xmlns:a16="http://schemas.microsoft.com/office/drawing/2014/main" xmlns="" id="{00000000-0008-0000-0000-0000BE00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03" name="7 Decisión">
          <a:extLst>
            <a:ext uri="{FF2B5EF4-FFF2-40B4-BE49-F238E27FC236}">
              <a16:creationId xmlns:a16="http://schemas.microsoft.com/office/drawing/2014/main" xmlns="" id="{00000000-0008-0000-0000-0000BF00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04" name="7 Decisión">
          <a:extLst>
            <a:ext uri="{FF2B5EF4-FFF2-40B4-BE49-F238E27FC236}">
              <a16:creationId xmlns:a16="http://schemas.microsoft.com/office/drawing/2014/main" xmlns="" id="{00000000-0008-0000-0000-0000C000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05" name="7 Decisión">
          <a:extLst>
            <a:ext uri="{FF2B5EF4-FFF2-40B4-BE49-F238E27FC236}">
              <a16:creationId xmlns:a16="http://schemas.microsoft.com/office/drawing/2014/main" xmlns="" id="{00000000-0008-0000-0000-0000A601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06" name="7 Decisión">
          <a:extLst>
            <a:ext uri="{FF2B5EF4-FFF2-40B4-BE49-F238E27FC236}">
              <a16:creationId xmlns:a16="http://schemas.microsoft.com/office/drawing/2014/main" xmlns="" id="{00000000-0008-0000-0000-0000A701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07" name="7 Decisión">
          <a:extLst>
            <a:ext uri="{FF2B5EF4-FFF2-40B4-BE49-F238E27FC236}">
              <a16:creationId xmlns:a16="http://schemas.microsoft.com/office/drawing/2014/main" xmlns="" id="{00000000-0008-0000-0000-0000A801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08" name="7 Decisión">
          <a:extLst>
            <a:ext uri="{FF2B5EF4-FFF2-40B4-BE49-F238E27FC236}">
              <a16:creationId xmlns:a16="http://schemas.microsoft.com/office/drawing/2014/main" xmlns="" id="{00000000-0008-0000-0000-0000A901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09" name="7 Decisión">
          <a:extLst>
            <a:ext uri="{FF2B5EF4-FFF2-40B4-BE49-F238E27FC236}">
              <a16:creationId xmlns:a16="http://schemas.microsoft.com/office/drawing/2014/main" xmlns="" id="{00000000-0008-0000-0000-0000AA01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10" name="7 Decisión">
          <a:extLst>
            <a:ext uri="{FF2B5EF4-FFF2-40B4-BE49-F238E27FC236}">
              <a16:creationId xmlns:a16="http://schemas.microsoft.com/office/drawing/2014/main" xmlns="" id="{00000000-0008-0000-0000-0000AB01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6</xdr:row>
      <xdr:rowOff>66675</xdr:rowOff>
    </xdr:from>
    <xdr:to>
      <xdr:col>7</xdr:col>
      <xdr:colOff>607695</xdr:colOff>
      <xdr:row>6</xdr:row>
      <xdr:rowOff>463550</xdr:rowOff>
    </xdr:to>
    <xdr:sp macro="" textlink="">
      <xdr:nvSpPr>
        <xdr:cNvPr id="711" name="7 Decisión">
          <a:extLst>
            <a:ext uri="{FF2B5EF4-FFF2-40B4-BE49-F238E27FC236}">
              <a16:creationId xmlns:a16="http://schemas.microsoft.com/office/drawing/2014/main" xmlns="" id="{00000000-0008-0000-0000-0000AC010000}"/>
            </a:ext>
          </a:extLst>
        </xdr:cNvPr>
        <xdr:cNvSpPr/>
      </xdr:nvSpPr>
      <xdr:spPr>
        <a:xfrm>
          <a:off x="11329502" y="446955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12" name="7 Decisión">
          <a:extLst>
            <a:ext uri="{FF2B5EF4-FFF2-40B4-BE49-F238E27FC236}">
              <a16:creationId xmlns:a16="http://schemas.microsoft.com/office/drawing/2014/main" xmlns="" id="{00000000-0008-0000-0000-00001400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13" name="7 Decisión">
          <a:extLst>
            <a:ext uri="{FF2B5EF4-FFF2-40B4-BE49-F238E27FC236}">
              <a16:creationId xmlns:a16="http://schemas.microsoft.com/office/drawing/2014/main" xmlns="" id="{00000000-0008-0000-0000-00003800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14" name="7 Decisión">
          <a:extLst>
            <a:ext uri="{FF2B5EF4-FFF2-40B4-BE49-F238E27FC236}">
              <a16:creationId xmlns:a16="http://schemas.microsoft.com/office/drawing/2014/main" xmlns="" id="{00000000-0008-0000-0000-00003900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15" name="7 Decisión">
          <a:extLst>
            <a:ext uri="{FF2B5EF4-FFF2-40B4-BE49-F238E27FC236}">
              <a16:creationId xmlns:a16="http://schemas.microsoft.com/office/drawing/2014/main" xmlns="" id="{00000000-0008-0000-0000-00009D00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16" name="7 Decisión">
          <a:extLst>
            <a:ext uri="{FF2B5EF4-FFF2-40B4-BE49-F238E27FC236}">
              <a16:creationId xmlns:a16="http://schemas.microsoft.com/office/drawing/2014/main" xmlns="" id="{00000000-0008-0000-0000-00009E00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17" name="7 Decisión">
          <a:extLst>
            <a:ext uri="{FF2B5EF4-FFF2-40B4-BE49-F238E27FC236}">
              <a16:creationId xmlns:a16="http://schemas.microsoft.com/office/drawing/2014/main" xmlns="" id="{00000000-0008-0000-0000-00009F00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18" name="7 Decisión">
          <a:extLst>
            <a:ext uri="{FF2B5EF4-FFF2-40B4-BE49-F238E27FC236}">
              <a16:creationId xmlns:a16="http://schemas.microsoft.com/office/drawing/2014/main" xmlns="" id="{00000000-0008-0000-0000-0000A000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19" name="7 Decisión">
          <a:extLst>
            <a:ext uri="{FF2B5EF4-FFF2-40B4-BE49-F238E27FC236}">
              <a16:creationId xmlns:a16="http://schemas.microsoft.com/office/drawing/2014/main" xmlns="" id="{00000000-0008-0000-0000-0000DD00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20" name="7 Decisión">
          <a:extLst>
            <a:ext uri="{FF2B5EF4-FFF2-40B4-BE49-F238E27FC236}">
              <a16:creationId xmlns:a16="http://schemas.microsoft.com/office/drawing/2014/main" xmlns="" id="{00000000-0008-0000-0000-0000DE00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21" name="7 Decisión">
          <a:extLst>
            <a:ext uri="{FF2B5EF4-FFF2-40B4-BE49-F238E27FC236}">
              <a16:creationId xmlns:a16="http://schemas.microsoft.com/office/drawing/2014/main" xmlns="" id="{00000000-0008-0000-0000-0000DF00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22" name="7 Decisión">
          <a:extLst>
            <a:ext uri="{FF2B5EF4-FFF2-40B4-BE49-F238E27FC236}">
              <a16:creationId xmlns:a16="http://schemas.microsoft.com/office/drawing/2014/main" xmlns="" id="{00000000-0008-0000-0000-0000E000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23" name="7 Decisión">
          <a:extLst>
            <a:ext uri="{FF2B5EF4-FFF2-40B4-BE49-F238E27FC236}">
              <a16:creationId xmlns:a16="http://schemas.microsoft.com/office/drawing/2014/main" xmlns="" id="{00000000-0008-0000-0000-0000DE01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24" name="7 Decisión">
          <a:extLst>
            <a:ext uri="{FF2B5EF4-FFF2-40B4-BE49-F238E27FC236}">
              <a16:creationId xmlns:a16="http://schemas.microsoft.com/office/drawing/2014/main" xmlns="" id="{00000000-0008-0000-0000-0000DF01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25" name="7 Decisión">
          <a:extLst>
            <a:ext uri="{FF2B5EF4-FFF2-40B4-BE49-F238E27FC236}">
              <a16:creationId xmlns:a16="http://schemas.microsoft.com/office/drawing/2014/main" xmlns="" id="{00000000-0008-0000-0000-0000E001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26" name="7 Decisión">
          <a:extLst>
            <a:ext uri="{FF2B5EF4-FFF2-40B4-BE49-F238E27FC236}">
              <a16:creationId xmlns:a16="http://schemas.microsoft.com/office/drawing/2014/main" xmlns="" id="{00000000-0008-0000-0000-0000E101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27" name="7 Decisión">
          <a:extLst>
            <a:ext uri="{FF2B5EF4-FFF2-40B4-BE49-F238E27FC236}">
              <a16:creationId xmlns:a16="http://schemas.microsoft.com/office/drawing/2014/main" xmlns="" id="{00000000-0008-0000-0000-0000E201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28" name="7 Decisión">
          <a:extLst>
            <a:ext uri="{FF2B5EF4-FFF2-40B4-BE49-F238E27FC236}">
              <a16:creationId xmlns:a16="http://schemas.microsoft.com/office/drawing/2014/main" xmlns="" id="{00000000-0008-0000-0000-0000E301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7</xdr:row>
      <xdr:rowOff>66675</xdr:rowOff>
    </xdr:from>
    <xdr:to>
      <xdr:col>7</xdr:col>
      <xdr:colOff>607695</xdr:colOff>
      <xdr:row>7</xdr:row>
      <xdr:rowOff>463550</xdr:rowOff>
    </xdr:to>
    <xdr:sp macro="" textlink="">
      <xdr:nvSpPr>
        <xdr:cNvPr id="729" name="7 Decisión">
          <a:extLst>
            <a:ext uri="{FF2B5EF4-FFF2-40B4-BE49-F238E27FC236}">
              <a16:creationId xmlns:a16="http://schemas.microsoft.com/office/drawing/2014/main" xmlns="" id="{00000000-0008-0000-0000-0000E4010000}"/>
            </a:ext>
          </a:extLst>
        </xdr:cNvPr>
        <xdr:cNvSpPr/>
      </xdr:nvSpPr>
      <xdr:spPr>
        <a:xfrm>
          <a:off x="11329502" y="8133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30" name="7 Decisión">
          <a:extLst>
            <a:ext uri="{FF2B5EF4-FFF2-40B4-BE49-F238E27FC236}">
              <a16:creationId xmlns:a16="http://schemas.microsoft.com/office/drawing/2014/main" xmlns="" id="{00000000-0008-0000-0000-00000500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31" name="7 Decisión">
          <a:extLst>
            <a:ext uri="{FF2B5EF4-FFF2-40B4-BE49-F238E27FC236}">
              <a16:creationId xmlns:a16="http://schemas.microsoft.com/office/drawing/2014/main" xmlns="" id="{00000000-0008-0000-0000-00003E00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32" name="7 Decisión">
          <a:extLst>
            <a:ext uri="{FF2B5EF4-FFF2-40B4-BE49-F238E27FC236}">
              <a16:creationId xmlns:a16="http://schemas.microsoft.com/office/drawing/2014/main" xmlns="" id="{00000000-0008-0000-0000-00003F00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33" name="7 Decisión">
          <a:extLst>
            <a:ext uri="{FF2B5EF4-FFF2-40B4-BE49-F238E27FC236}">
              <a16:creationId xmlns:a16="http://schemas.microsoft.com/office/drawing/2014/main" xmlns="" id="{00000000-0008-0000-0000-0000A900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34" name="7 Decisión">
          <a:extLst>
            <a:ext uri="{FF2B5EF4-FFF2-40B4-BE49-F238E27FC236}">
              <a16:creationId xmlns:a16="http://schemas.microsoft.com/office/drawing/2014/main" xmlns="" id="{00000000-0008-0000-0000-0000AA00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35" name="7 Decisión">
          <a:extLst>
            <a:ext uri="{FF2B5EF4-FFF2-40B4-BE49-F238E27FC236}">
              <a16:creationId xmlns:a16="http://schemas.microsoft.com/office/drawing/2014/main" xmlns="" id="{00000000-0008-0000-0000-0000AB00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36" name="7 Decisión">
          <a:extLst>
            <a:ext uri="{FF2B5EF4-FFF2-40B4-BE49-F238E27FC236}">
              <a16:creationId xmlns:a16="http://schemas.microsoft.com/office/drawing/2014/main" xmlns="" id="{00000000-0008-0000-0000-0000AC00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37" name="7 Decisión">
          <a:extLst>
            <a:ext uri="{FF2B5EF4-FFF2-40B4-BE49-F238E27FC236}">
              <a16:creationId xmlns:a16="http://schemas.microsoft.com/office/drawing/2014/main" xmlns="" id="{00000000-0008-0000-0000-0000E900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38" name="7 Decisión">
          <a:extLst>
            <a:ext uri="{FF2B5EF4-FFF2-40B4-BE49-F238E27FC236}">
              <a16:creationId xmlns:a16="http://schemas.microsoft.com/office/drawing/2014/main" xmlns="" id="{00000000-0008-0000-0000-0000EA00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39" name="7 Decisión">
          <a:extLst>
            <a:ext uri="{FF2B5EF4-FFF2-40B4-BE49-F238E27FC236}">
              <a16:creationId xmlns:a16="http://schemas.microsoft.com/office/drawing/2014/main" xmlns="" id="{00000000-0008-0000-0000-0000EB00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40" name="7 Decisión">
          <a:extLst>
            <a:ext uri="{FF2B5EF4-FFF2-40B4-BE49-F238E27FC236}">
              <a16:creationId xmlns:a16="http://schemas.microsoft.com/office/drawing/2014/main" xmlns="" id="{00000000-0008-0000-0000-0000EC00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41" name="7 Decisión">
          <a:extLst>
            <a:ext uri="{FF2B5EF4-FFF2-40B4-BE49-F238E27FC236}">
              <a16:creationId xmlns:a16="http://schemas.microsoft.com/office/drawing/2014/main" xmlns="" id="{00000000-0008-0000-0000-0000F301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42" name="7 Decisión">
          <a:extLst>
            <a:ext uri="{FF2B5EF4-FFF2-40B4-BE49-F238E27FC236}">
              <a16:creationId xmlns:a16="http://schemas.microsoft.com/office/drawing/2014/main" xmlns="" id="{00000000-0008-0000-0000-0000F401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43" name="7 Decisión">
          <a:extLst>
            <a:ext uri="{FF2B5EF4-FFF2-40B4-BE49-F238E27FC236}">
              <a16:creationId xmlns:a16="http://schemas.microsoft.com/office/drawing/2014/main" xmlns="" id="{00000000-0008-0000-0000-0000F501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44" name="7 Decisión">
          <a:extLst>
            <a:ext uri="{FF2B5EF4-FFF2-40B4-BE49-F238E27FC236}">
              <a16:creationId xmlns:a16="http://schemas.microsoft.com/office/drawing/2014/main" xmlns="" id="{00000000-0008-0000-0000-0000F601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45" name="7 Decisión">
          <a:extLst>
            <a:ext uri="{FF2B5EF4-FFF2-40B4-BE49-F238E27FC236}">
              <a16:creationId xmlns:a16="http://schemas.microsoft.com/office/drawing/2014/main" xmlns="" id="{00000000-0008-0000-0000-0000F701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46" name="7 Decisión">
          <a:extLst>
            <a:ext uri="{FF2B5EF4-FFF2-40B4-BE49-F238E27FC236}">
              <a16:creationId xmlns:a16="http://schemas.microsoft.com/office/drawing/2014/main" xmlns="" id="{00000000-0008-0000-0000-0000F801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8</xdr:row>
      <xdr:rowOff>66675</xdr:rowOff>
    </xdr:from>
    <xdr:to>
      <xdr:col>7</xdr:col>
      <xdr:colOff>607695</xdr:colOff>
      <xdr:row>8</xdr:row>
      <xdr:rowOff>463550</xdr:rowOff>
    </xdr:to>
    <xdr:sp macro="" textlink="">
      <xdr:nvSpPr>
        <xdr:cNvPr id="747" name="7 Decisión">
          <a:extLst>
            <a:ext uri="{FF2B5EF4-FFF2-40B4-BE49-F238E27FC236}">
              <a16:creationId xmlns:a16="http://schemas.microsoft.com/office/drawing/2014/main" xmlns="" id="{00000000-0008-0000-0000-0000F9010000}"/>
            </a:ext>
          </a:extLst>
        </xdr:cNvPr>
        <xdr:cNvSpPr/>
      </xdr:nvSpPr>
      <xdr:spPr>
        <a:xfrm>
          <a:off x="11329502" y="1002904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51" name="7 Decisión">
          <a:extLst>
            <a:ext uri="{FF2B5EF4-FFF2-40B4-BE49-F238E27FC236}">
              <a16:creationId xmlns:a16="http://schemas.microsoft.com/office/drawing/2014/main" xmlns="" id="{00000000-0008-0000-0000-00008100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52" name="7 Decisión">
          <a:extLst>
            <a:ext uri="{FF2B5EF4-FFF2-40B4-BE49-F238E27FC236}">
              <a16:creationId xmlns:a16="http://schemas.microsoft.com/office/drawing/2014/main" xmlns="" id="{00000000-0008-0000-0000-00008200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53" name="7 Decisión">
          <a:extLst>
            <a:ext uri="{FF2B5EF4-FFF2-40B4-BE49-F238E27FC236}">
              <a16:creationId xmlns:a16="http://schemas.microsoft.com/office/drawing/2014/main" xmlns="" id="{00000000-0008-0000-0000-00008300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54" name="7 Decisión">
          <a:extLst>
            <a:ext uri="{FF2B5EF4-FFF2-40B4-BE49-F238E27FC236}">
              <a16:creationId xmlns:a16="http://schemas.microsoft.com/office/drawing/2014/main" xmlns="" id="{00000000-0008-0000-0000-00008400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55" name="7 Decisión">
          <a:extLst>
            <a:ext uri="{FF2B5EF4-FFF2-40B4-BE49-F238E27FC236}">
              <a16:creationId xmlns:a16="http://schemas.microsoft.com/office/drawing/2014/main" xmlns="" id="{00000000-0008-0000-0000-0000C100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56" name="7 Decisión">
          <a:extLst>
            <a:ext uri="{FF2B5EF4-FFF2-40B4-BE49-F238E27FC236}">
              <a16:creationId xmlns:a16="http://schemas.microsoft.com/office/drawing/2014/main" xmlns="" id="{00000000-0008-0000-0000-0000C200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57" name="7 Decisión">
          <a:extLst>
            <a:ext uri="{FF2B5EF4-FFF2-40B4-BE49-F238E27FC236}">
              <a16:creationId xmlns:a16="http://schemas.microsoft.com/office/drawing/2014/main" xmlns="" id="{00000000-0008-0000-0000-0000C300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58" name="7 Decisión">
          <a:extLst>
            <a:ext uri="{FF2B5EF4-FFF2-40B4-BE49-F238E27FC236}">
              <a16:creationId xmlns:a16="http://schemas.microsoft.com/office/drawing/2014/main" xmlns="" id="{00000000-0008-0000-0000-0000C400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59" name="7 Decisión">
          <a:extLst>
            <a:ext uri="{FF2B5EF4-FFF2-40B4-BE49-F238E27FC236}">
              <a16:creationId xmlns:a16="http://schemas.microsoft.com/office/drawing/2014/main" xmlns="" id="{00000000-0008-0000-0000-0000AD01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60" name="7 Decisión">
          <a:extLst>
            <a:ext uri="{FF2B5EF4-FFF2-40B4-BE49-F238E27FC236}">
              <a16:creationId xmlns:a16="http://schemas.microsoft.com/office/drawing/2014/main" xmlns="" id="{00000000-0008-0000-0000-0000AE01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61" name="7 Decisión">
          <a:extLst>
            <a:ext uri="{FF2B5EF4-FFF2-40B4-BE49-F238E27FC236}">
              <a16:creationId xmlns:a16="http://schemas.microsoft.com/office/drawing/2014/main" xmlns="" id="{00000000-0008-0000-0000-0000AF01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62" name="7 Decisión">
          <a:extLst>
            <a:ext uri="{FF2B5EF4-FFF2-40B4-BE49-F238E27FC236}">
              <a16:creationId xmlns:a16="http://schemas.microsoft.com/office/drawing/2014/main" xmlns="" id="{00000000-0008-0000-0000-0000B001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63" name="7 Decisión">
          <a:extLst>
            <a:ext uri="{FF2B5EF4-FFF2-40B4-BE49-F238E27FC236}">
              <a16:creationId xmlns:a16="http://schemas.microsoft.com/office/drawing/2014/main" xmlns="" id="{00000000-0008-0000-0000-0000B101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9</xdr:row>
      <xdr:rowOff>66675</xdr:rowOff>
    </xdr:from>
    <xdr:to>
      <xdr:col>7</xdr:col>
      <xdr:colOff>607695</xdr:colOff>
      <xdr:row>9</xdr:row>
      <xdr:rowOff>463550</xdr:rowOff>
    </xdr:to>
    <xdr:sp macro="" textlink="">
      <xdr:nvSpPr>
        <xdr:cNvPr id="764" name="7 Decisión">
          <a:extLst>
            <a:ext uri="{FF2B5EF4-FFF2-40B4-BE49-F238E27FC236}">
              <a16:creationId xmlns:a16="http://schemas.microsoft.com/office/drawing/2014/main" xmlns="" id="{00000000-0008-0000-0000-0000B2010000}"/>
            </a:ext>
          </a:extLst>
        </xdr:cNvPr>
        <xdr:cNvSpPr/>
      </xdr:nvSpPr>
      <xdr:spPr>
        <a:xfrm>
          <a:off x="11329502" y="6257925"/>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66" name="7 Decisión">
          <a:extLst>
            <a:ext uri="{FF2B5EF4-FFF2-40B4-BE49-F238E27FC236}">
              <a16:creationId xmlns:a16="http://schemas.microsoft.com/office/drawing/2014/main" xmlns="" id="{00000000-0008-0000-0000-00001900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67" name="7 Decisión">
          <a:extLst>
            <a:ext uri="{FF2B5EF4-FFF2-40B4-BE49-F238E27FC236}">
              <a16:creationId xmlns:a16="http://schemas.microsoft.com/office/drawing/2014/main" xmlns="" id="{00000000-0008-0000-0000-00002C00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68" name="7 Decisión">
          <a:extLst>
            <a:ext uri="{FF2B5EF4-FFF2-40B4-BE49-F238E27FC236}">
              <a16:creationId xmlns:a16="http://schemas.microsoft.com/office/drawing/2014/main" xmlns="" id="{00000000-0008-0000-0000-00002D00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69" name="7 Decisión">
          <a:extLst>
            <a:ext uri="{FF2B5EF4-FFF2-40B4-BE49-F238E27FC236}">
              <a16:creationId xmlns:a16="http://schemas.microsoft.com/office/drawing/2014/main" xmlns="" id="{00000000-0008-0000-0000-00008500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70" name="7 Decisión">
          <a:extLst>
            <a:ext uri="{FF2B5EF4-FFF2-40B4-BE49-F238E27FC236}">
              <a16:creationId xmlns:a16="http://schemas.microsoft.com/office/drawing/2014/main" xmlns="" id="{00000000-0008-0000-0000-00008600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71" name="7 Decisión">
          <a:extLst>
            <a:ext uri="{FF2B5EF4-FFF2-40B4-BE49-F238E27FC236}">
              <a16:creationId xmlns:a16="http://schemas.microsoft.com/office/drawing/2014/main" xmlns="" id="{00000000-0008-0000-0000-00008700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72" name="7 Decisión">
          <a:extLst>
            <a:ext uri="{FF2B5EF4-FFF2-40B4-BE49-F238E27FC236}">
              <a16:creationId xmlns:a16="http://schemas.microsoft.com/office/drawing/2014/main" xmlns="" id="{00000000-0008-0000-0000-00008800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73" name="7 Decisión">
          <a:extLst>
            <a:ext uri="{FF2B5EF4-FFF2-40B4-BE49-F238E27FC236}">
              <a16:creationId xmlns:a16="http://schemas.microsoft.com/office/drawing/2014/main" xmlns="" id="{00000000-0008-0000-0000-0000C500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74" name="7 Decisión">
          <a:extLst>
            <a:ext uri="{FF2B5EF4-FFF2-40B4-BE49-F238E27FC236}">
              <a16:creationId xmlns:a16="http://schemas.microsoft.com/office/drawing/2014/main" xmlns="" id="{00000000-0008-0000-0000-0000C600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75" name="7 Decisión">
          <a:extLst>
            <a:ext uri="{FF2B5EF4-FFF2-40B4-BE49-F238E27FC236}">
              <a16:creationId xmlns:a16="http://schemas.microsoft.com/office/drawing/2014/main" xmlns="" id="{00000000-0008-0000-0000-0000C700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76" name="7 Decisión">
          <a:extLst>
            <a:ext uri="{FF2B5EF4-FFF2-40B4-BE49-F238E27FC236}">
              <a16:creationId xmlns:a16="http://schemas.microsoft.com/office/drawing/2014/main" xmlns="" id="{00000000-0008-0000-0000-0000C800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77" name="7 Decisión">
          <a:extLst>
            <a:ext uri="{FF2B5EF4-FFF2-40B4-BE49-F238E27FC236}">
              <a16:creationId xmlns:a16="http://schemas.microsoft.com/office/drawing/2014/main" xmlns="" id="{00000000-0008-0000-0000-0000B401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78" name="7 Decisión">
          <a:extLst>
            <a:ext uri="{FF2B5EF4-FFF2-40B4-BE49-F238E27FC236}">
              <a16:creationId xmlns:a16="http://schemas.microsoft.com/office/drawing/2014/main" xmlns="" id="{00000000-0008-0000-0000-0000B501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79" name="7 Decisión">
          <a:extLst>
            <a:ext uri="{FF2B5EF4-FFF2-40B4-BE49-F238E27FC236}">
              <a16:creationId xmlns:a16="http://schemas.microsoft.com/office/drawing/2014/main" xmlns="" id="{00000000-0008-0000-0000-0000B601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80" name="7 Decisión">
          <a:extLst>
            <a:ext uri="{FF2B5EF4-FFF2-40B4-BE49-F238E27FC236}">
              <a16:creationId xmlns:a16="http://schemas.microsoft.com/office/drawing/2014/main" xmlns="" id="{00000000-0008-0000-0000-0000B701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81" name="7 Decisión">
          <a:extLst>
            <a:ext uri="{FF2B5EF4-FFF2-40B4-BE49-F238E27FC236}">
              <a16:creationId xmlns:a16="http://schemas.microsoft.com/office/drawing/2014/main" xmlns="" id="{00000000-0008-0000-0000-0000B801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82" name="7 Decisión">
          <a:extLst>
            <a:ext uri="{FF2B5EF4-FFF2-40B4-BE49-F238E27FC236}">
              <a16:creationId xmlns:a16="http://schemas.microsoft.com/office/drawing/2014/main" xmlns="" id="{00000000-0008-0000-0000-0000B901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10</xdr:row>
      <xdr:rowOff>66675</xdr:rowOff>
    </xdr:from>
    <xdr:to>
      <xdr:col>7</xdr:col>
      <xdr:colOff>607695</xdr:colOff>
      <xdr:row>10</xdr:row>
      <xdr:rowOff>463550</xdr:rowOff>
    </xdr:to>
    <xdr:sp macro="" textlink="">
      <xdr:nvSpPr>
        <xdr:cNvPr id="783" name="7 Decisión">
          <a:extLst>
            <a:ext uri="{FF2B5EF4-FFF2-40B4-BE49-F238E27FC236}">
              <a16:creationId xmlns:a16="http://schemas.microsoft.com/office/drawing/2014/main" xmlns="" id="{00000000-0008-0000-0000-0000BA010000}"/>
            </a:ext>
          </a:extLst>
        </xdr:cNvPr>
        <xdr:cNvSpPr/>
      </xdr:nvSpPr>
      <xdr:spPr>
        <a:xfrm>
          <a:off x="11329502" y="660782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11</xdr:row>
      <xdr:rowOff>66675</xdr:rowOff>
    </xdr:from>
    <xdr:to>
      <xdr:col>7</xdr:col>
      <xdr:colOff>607695</xdr:colOff>
      <xdr:row>11</xdr:row>
      <xdr:rowOff>463550</xdr:rowOff>
    </xdr:to>
    <xdr:sp macro="" textlink="">
      <xdr:nvSpPr>
        <xdr:cNvPr id="784" name="7 Decisión">
          <a:extLst>
            <a:ext uri="{FF2B5EF4-FFF2-40B4-BE49-F238E27FC236}">
              <a16:creationId xmlns:a16="http://schemas.microsoft.com/office/drawing/2014/main" xmlns="" id="{00000000-0008-0000-0000-000002000000}"/>
            </a:ext>
          </a:extLst>
        </xdr:cNvPr>
        <xdr:cNvSpPr/>
      </xdr:nvSpPr>
      <xdr:spPr>
        <a:xfrm>
          <a:off x="11329502" y="996101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11</xdr:row>
      <xdr:rowOff>66675</xdr:rowOff>
    </xdr:from>
    <xdr:to>
      <xdr:col>7</xdr:col>
      <xdr:colOff>607695</xdr:colOff>
      <xdr:row>11</xdr:row>
      <xdr:rowOff>463550</xdr:rowOff>
    </xdr:to>
    <xdr:sp macro="" textlink="">
      <xdr:nvSpPr>
        <xdr:cNvPr id="785" name="7 Decisión">
          <a:extLst>
            <a:ext uri="{FF2B5EF4-FFF2-40B4-BE49-F238E27FC236}">
              <a16:creationId xmlns:a16="http://schemas.microsoft.com/office/drawing/2014/main" xmlns="" id="{00000000-0008-0000-0000-000023000000}"/>
            </a:ext>
          </a:extLst>
        </xdr:cNvPr>
        <xdr:cNvSpPr/>
      </xdr:nvSpPr>
      <xdr:spPr>
        <a:xfrm>
          <a:off x="11329502" y="996101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11</xdr:row>
      <xdr:rowOff>66675</xdr:rowOff>
    </xdr:from>
    <xdr:to>
      <xdr:col>7</xdr:col>
      <xdr:colOff>607695</xdr:colOff>
      <xdr:row>11</xdr:row>
      <xdr:rowOff>463550</xdr:rowOff>
    </xdr:to>
    <xdr:sp macro="" textlink="">
      <xdr:nvSpPr>
        <xdr:cNvPr id="786" name="7 Decisión">
          <a:extLst>
            <a:ext uri="{FF2B5EF4-FFF2-40B4-BE49-F238E27FC236}">
              <a16:creationId xmlns:a16="http://schemas.microsoft.com/office/drawing/2014/main" xmlns="" id="{00000000-0008-0000-0000-000073000000}"/>
            </a:ext>
          </a:extLst>
        </xdr:cNvPr>
        <xdr:cNvSpPr/>
      </xdr:nvSpPr>
      <xdr:spPr>
        <a:xfrm>
          <a:off x="11329502" y="996101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11</xdr:row>
      <xdr:rowOff>66675</xdr:rowOff>
    </xdr:from>
    <xdr:to>
      <xdr:col>7</xdr:col>
      <xdr:colOff>607695</xdr:colOff>
      <xdr:row>11</xdr:row>
      <xdr:rowOff>463550</xdr:rowOff>
    </xdr:to>
    <xdr:sp macro="" textlink="">
      <xdr:nvSpPr>
        <xdr:cNvPr id="787" name="7 Decisión">
          <a:extLst>
            <a:ext uri="{FF2B5EF4-FFF2-40B4-BE49-F238E27FC236}">
              <a16:creationId xmlns:a16="http://schemas.microsoft.com/office/drawing/2014/main" xmlns="" id="{00000000-0008-0000-0000-000074000000}"/>
            </a:ext>
          </a:extLst>
        </xdr:cNvPr>
        <xdr:cNvSpPr/>
      </xdr:nvSpPr>
      <xdr:spPr>
        <a:xfrm>
          <a:off x="11329502" y="996101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11</xdr:row>
      <xdr:rowOff>66675</xdr:rowOff>
    </xdr:from>
    <xdr:to>
      <xdr:col>7</xdr:col>
      <xdr:colOff>607695</xdr:colOff>
      <xdr:row>11</xdr:row>
      <xdr:rowOff>463550</xdr:rowOff>
    </xdr:to>
    <xdr:sp macro="" textlink="">
      <xdr:nvSpPr>
        <xdr:cNvPr id="788" name="7 Decisión">
          <a:extLst>
            <a:ext uri="{FF2B5EF4-FFF2-40B4-BE49-F238E27FC236}">
              <a16:creationId xmlns:a16="http://schemas.microsoft.com/office/drawing/2014/main" xmlns="" id="{00000000-0008-0000-0000-000032010000}"/>
            </a:ext>
          </a:extLst>
        </xdr:cNvPr>
        <xdr:cNvSpPr/>
      </xdr:nvSpPr>
      <xdr:spPr>
        <a:xfrm>
          <a:off x="11329502" y="996101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11</xdr:row>
      <xdr:rowOff>66675</xdr:rowOff>
    </xdr:from>
    <xdr:to>
      <xdr:col>7</xdr:col>
      <xdr:colOff>607695</xdr:colOff>
      <xdr:row>11</xdr:row>
      <xdr:rowOff>463550</xdr:rowOff>
    </xdr:to>
    <xdr:sp macro="" textlink="">
      <xdr:nvSpPr>
        <xdr:cNvPr id="789" name="7 Decisión">
          <a:extLst>
            <a:ext uri="{FF2B5EF4-FFF2-40B4-BE49-F238E27FC236}">
              <a16:creationId xmlns:a16="http://schemas.microsoft.com/office/drawing/2014/main" xmlns="" id="{00000000-0008-0000-0000-000033010000}"/>
            </a:ext>
          </a:extLst>
        </xdr:cNvPr>
        <xdr:cNvSpPr/>
      </xdr:nvSpPr>
      <xdr:spPr>
        <a:xfrm>
          <a:off x="11329502" y="996101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11</xdr:row>
      <xdr:rowOff>66675</xdr:rowOff>
    </xdr:from>
    <xdr:to>
      <xdr:col>7</xdr:col>
      <xdr:colOff>607695</xdr:colOff>
      <xdr:row>11</xdr:row>
      <xdr:rowOff>463550</xdr:rowOff>
    </xdr:to>
    <xdr:sp macro="" textlink="">
      <xdr:nvSpPr>
        <xdr:cNvPr id="790" name="7 Decisión">
          <a:extLst>
            <a:ext uri="{FF2B5EF4-FFF2-40B4-BE49-F238E27FC236}">
              <a16:creationId xmlns:a16="http://schemas.microsoft.com/office/drawing/2014/main" xmlns="" id="{00000000-0008-0000-0000-000034010000}"/>
            </a:ext>
          </a:extLst>
        </xdr:cNvPr>
        <xdr:cNvSpPr/>
      </xdr:nvSpPr>
      <xdr:spPr>
        <a:xfrm>
          <a:off x="11329502" y="996101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132767</xdr:colOff>
      <xdr:row>15</xdr:row>
      <xdr:rowOff>66675</xdr:rowOff>
    </xdr:from>
    <xdr:to>
      <xdr:col>7</xdr:col>
      <xdr:colOff>578537</xdr:colOff>
      <xdr:row>15</xdr:row>
      <xdr:rowOff>463550</xdr:rowOff>
    </xdr:to>
    <xdr:sp macro="" textlink="">
      <xdr:nvSpPr>
        <xdr:cNvPr id="791" name="7 Decisión">
          <a:extLst>
            <a:ext uri="{FF2B5EF4-FFF2-40B4-BE49-F238E27FC236}">
              <a16:creationId xmlns:a16="http://schemas.microsoft.com/office/drawing/2014/main" xmlns="" id="{00000000-0008-0000-0000-00000F000000}"/>
            </a:ext>
          </a:extLst>
        </xdr:cNvPr>
        <xdr:cNvSpPr/>
      </xdr:nvSpPr>
      <xdr:spPr>
        <a:xfrm>
          <a:off x="11300344"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792" name="7 Decisión">
          <a:extLst>
            <a:ext uri="{FF2B5EF4-FFF2-40B4-BE49-F238E27FC236}">
              <a16:creationId xmlns:a16="http://schemas.microsoft.com/office/drawing/2014/main" xmlns="" id="{00000000-0008-0000-0000-00006A00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793" name="7 Decisión">
          <a:extLst>
            <a:ext uri="{FF2B5EF4-FFF2-40B4-BE49-F238E27FC236}">
              <a16:creationId xmlns:a16="http://schemas.microsoft.com/office/drawing/2014/main" xmlns="" id="{00000000-0008-0000-0000-00006B00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794" name="7 Decisión">
          <a:extLst>
            <a:ext uri="{FF2B5EF4-FFF2-40B4-BE49-F238E27FC236}">
              <a16:creationId xmlns:a16="http://schemas.microsoft.com/office/drawing/2014/main" xmlns="" id="{00000000-0008-0000-0000-00006C00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795" name="7 Decisión">
          <a:extLst>
            <a:ext uri="{FF2B5EF4-FFF2-40B4-BE49-F238E27FC236}">
              <a16:creationId xmlns:a16="http://schemas.microsoft.com/office/drawing/2014/main" xmlns="" id="{00000000-0008-0000-0000-00002501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796" name="7 Decisión">
          <a:extLst>
            <a:ext uri="{FF2B5EF4-FFF2-40B4-BE49-F238E27FC236}">
              <a16:creationId xmlns:a16="http://schemas.microsoft.com/office/drawing/2014/main" xmlns="" id="{00000000-0008-0000-0000-00002601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797" name="7 Decisión">
          <a:extLst>
            <a:ext uri="{FF2B5EF4-FFF2-40B4-BE49-F238E27FC236}">
              <a16:creationId xmlns:a16="http://schemas.microsoft.com/office/drawing/2014/main" xmlns="" id="{00000000-0008-0000-0000-00002701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798" name="7 Decisión">
          <a:extLst>
            <a:ext uri="{FF2B5EF4-FFF2-40B4-BE49-F238E27FC236}">
              <a16:creationId xmlns:a16="http://schemas.microsoft.com/office/drawing/2014/main" xmlns="" id="{00000000-0008-0000-0000-00002801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799" name="7 Decisión">
          <a:extLst>
            <a:ext uri="{FF2B5EF4-FFF2-40B4-BE49-F238E27FC236}">
              <a16:creationId xmlns:a16="http://schemas.microsoft.com/office/drawing/2014/main" xmlns="" id="{00000000-0008-0000-0000-00005C02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800" name="7 Decisión">
          <a:extLst>
            <a:ext uri="{FF2B5EF4-FFF2-40B4-BE49-F238E27FC236}">
              <a16:creationId xmlns:a16="http://schemas.microsoft.com/office/drawing/2014/main" xmlns="" id="{00000000-0008-0000-0000-00005D02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801" name="7 Decisión">
          <a:extLst>
            <a:ext uri="{FF2B5EF4-FFF2-40B4-BE49-F238E27FC236}">
              <a16:creationId xmlns:a16="http://schemas.microsoft.com/office/drawing/2014/main" xmlns="" id="{00000000-0008-0000-0000-00005E02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802" name="7 Decisión">
          <a:extLst>
            <a:ext uri="{FF2B5EF4-FFF2-40B4-BE49-F238E27FC236}">
              <a16:creationId xmlns:a16="http://schemas.microsoft.com/office/drawing/2014/main" xmlns="" id="{00000000-0008-0000-0000-00005F02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803" name="7 Decisión">
          <a:extLst>
            <a:ext uri="{FF2B5EF4-FFF2-40B4-BE49-F238E27FC236}">
              <a16:creationId xmlns:a16="http://schemas.microsoft.com/office/drawing/2014/main" xmlns="" id="{00000000-0008-0000-0000-00006002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804" name="7 Decisión">
          <a:extLst>
            <a:ext uri="{FF2B5EF4-FFF2-40B4-BE49-F238E27FC236}">
              <a16:creationId xmlns:a16="http://schemas.microsoft.com/office/drawing/2014/main" xmlns="" id="{00000000-0008-0000-0000-00006102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15</xdr:row>
      <xdr:rowOff>66675</xdr:rowOff>
    </xdr:from>
    <xdr:to>
      <xdr:col>7</xdr:col>
      <xdr:colOff>607695</xdr:colOff>
      <xdr:row>15</xdr:row>
      <xdr:rowOff>463550</xdr:rowOff>
    </xdr:to>
    <xdr:sp macro="" textlink="">
      <xdr:nvSpPr>
        <xdr:cNvPr id="805" name="7 Decisión">
          <a:extLst>
            <a:ext uri="{FF2B5EF4-FFF2-40B4-BE49-F238E27FC236}">
              <a16:creationId xmlns:a16="http://schemas.microsoft.com/office/drawing/2014/main" xmlns="" id="{00000000-0008-0000-0000-000062020000}"/>
            </a:ext>
          </a:extLst>
        </xdr:cNvPr>
        <xdr:cNvSpPr/>
      </xdr:nvSpPr>
      <xdr:spPr>
        <a:xfrm>
          <a:off x="11329502" y="10573333"/>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132767</xdr:colOff>
      <xdr:row>16</xdr:row>
      <xdr:rowOff>66675</xdr:rowOff>
    </xdr:from>
    <xdr:to>
      <xdr:col>7</xdr:col>
      <xdr:colOff>578537</xdr:colOff>
      <xdr:row>16</xdr:row>
      <xdr:rowOff>463550</xdr:rowOff>
    </xdr:to>
    <xdr:sp macro="" textlink="">
      <xdr:nvSpPr>
        <xdr:cNvPr id="806" name="7 Decisión">
          <a:extLst>
            <a:ext uri="{FF2B5EF4-FFF2-40B4-BE49-F238E27FC236}">
              <a16:creationId xmlns:a16="http://schemas.microsoft.com/office/drawing/2014/main" xmlns="" id="{00000000-0008-0000-0000-00000F000000}"/>
            </a:ext>
          </a:extLst>
        </xdr:cNvPr>
        <xdr:cNvSpPr/>
      </xdr:nvSpPr>
      <xdr:spPr>
        <a:xfrm>
          <a:off x="11300344"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07" name="7 Decisión">
          <a:extLst>
            <a:ext uri="{FF2B5EF4-FFF2-40B4-BE49-F238E27FC236}">
              <a16:creationId xmlns:a16="http://schemas.microsoft.com/office/drawing/2014/main" xmlns="" id="{00000000-0008-0000-0000-00006A00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08" name="7 Decisión">
          <a:extLst>
            <a:ext uri="{FF2B5EF4-FFF2-40B4-BE49-F238E27FC236}">
              <a16:creationId xmlns:a16="http://schemas.microsoft.com/office/drawing/2014/main" xmlns="" id="{00000000-0008-0000-0000-00006B00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09" name="7 Decisión">
          <a:extLst>
            <a:ext uri="{FF2B5EF4-FFF2-40B4-BE49-F238E27FC236}">
              <a16:creationId xmlns:a16="http://schemas.microsoft.com/office/drawing/2014/main" xmlns="" id="{00000000-0008-0000-0000-00006C00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10" name="7 Decisión">
          <a:extLst>
            <a:ext uri="{FF2B5EF4-FFF2-40B4-BE49-F238E27FC236}">
              <a16:creationId xmlns:a16="http://schemas.microsoft.com/office/drawing/2014/main" xmlns="" id="{00000000-0008-0000-0000-00002501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11" name="7 Decisión">
          <a:extLst>
            <a:ext uri="{FF2B5EF4-FFF2-40B4-BE49-F238E27FC236}">
              <a16:creationId xmlns:a16="http://schemas.microsoft.com/office/drawing/2014/main" xmlns="" id="{00000000-0008-0000-0000-00002601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12" name="7 Decisión">
          <a:extLst>
            <a:ext uri="{FF2B5EF4-FFF2-40B4-BE49-F238E27FC236}">
              <a16:creationId xmlns:a16="http://schemas.microsoft.com/office/drawing/2014/main" xmlns="" id="{00000000-0008-0000-0000-00002701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13" name="7 Decisión">
          <a:extLst>
            <a:ext uri="{FF2B5EF4-FFF2-40B4-BE49-F238E27FC236}">
              <a16:creationId xmlns:a16="http://schemas.microsoft.com/office/drawing/2014/main" xmlns="" id="{00000000-0008-0000-0000-00002801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14" name="7 Decisión">
          <a:extLst>
            <a:ext uri="{FF2B5EF4-FFF2-40B4-BE49-F238E27FC236}">
              <a16:creationId xmlns:a16="http://schemas.microsoft.com/office/drawing/2014/main" xmlns="" id="{00000000-0008-0000-0000-00005C02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15" name="7 Decisión">
          <a:extLst>
            <a:ext uri="{FF2B5EF4-FFF2-40B4-BE49-F238E27FC236}">
              <a16:creationId xmlns:a16="http://schemas.microsoft.com/office/drawing/2014/main" xmlns="" id="{00000000-0008-0000-0000-00005D02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16" name="7 Decisión">
          <a:extLst>
            <a:ext uri="{FF2B5EF4-FFF2-40B4-BE49-F238E27FC236}">
              <a16:creationId xmlns:a16="http://schemas.microsoft.com/office/drawing/2014/main" xmlns="" id="{00000000-0008-0000-0000-00005E02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17" name="7 Decisión">
          <a:extLst>
            <a:ext uri="{FF2B5EF4-FFF2-40B4-BE49-F238E27FC236}">
              <a16:creationId xmlns:a16="http://schemas.microsoft.com/office/drawing/2014/main" xmlns="" id="{00000000-0008-0000-0000-00005F02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18" name="7 Decisión">
          <a:extLst>
            <a:ext uri="{FF2B5EF4-FFF2-40B4-BE49-F238E27FC236}">
              <a16:creationId xmlns:a16="http://schemas.microsoft.com/office/drawing/2014/main" xmlns="" id="{00000000-0008-0000-0000-00006002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19" name="7 Decisión">
          <a:extLst>
            <a:ext uri="{FF2B5EF4-FFF2-40B4-BE49-F238E27FC236}">
              <a16:creationId xmlns:a16="http://schemas.microsoft.com/office/drawing/2014/main" xmlns="" id="{00000000-0008-0000-0000-00006102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16</xdr:row>
      <xdr:rowOff>66675</xdr:rowOff>
    </xdr:from>
    <xdr:to>
      <xdr:col>7</xdr:col>
      <xdr:colOff>607695</xdr:colOff>
      <xdr:row>16</xdr:row>
      <xdr:rowOff>463550</xdr:rowOff>
    </xdr:to>
    <xdr:sp macro="" textlink="">
      <xdr:nvSpPr>
        <xdr:cNvPr id="820" name="7 Decisión">
          <a:extLst>
            <a:ext uri="{FF2B5EF4-FFF2-40B4-BE49-F238E27FC236}">
              <a16:creationId xmlns:a16="http://schemas.microsoft.com/office/drawing/2014/main" xmlns="" id="{00000000-0008-0000-0000-000062020000}"/>
            </a:ext>
          </a:extLst>
        </xdr:cNvPr>
        <xdr:cNvSpPr/>
      </xdr:nvSpPr>
      <xdr:spPr>
        <a:xfrm>
          <a:off x="11329502" y="843506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21" name="7 Decisión">
          <a:extLst>
            <a:ext uri="{FF2B5EF4-FFF2-40B4-BE49-F238E27FC236}">
              <a16:creationId xmlns:a16="http://schemas.microsoft.com/office/drawing/2014/main" xmlns="" id="{00000000-0008-0000-0000-000015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22" name="7 Decisión">
          <a:extLst>
            <a:ext uri="{FF2B5EF4-FFF2-40B4-BE49-F238E27FC236}">
              <a16:creationId xmlns:a16="http://schemas.microsoft.com/office/drawing/2014/main" xmlns="" id="{00000000-0008-0000-0000-000024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23" name="7 Decisión">
          <a:extLst>
            <a:ext uri="{FF2B5EF4-FFF2-40B4-BE49-F238E27FC236}">
              <a16:creationId xmlns:a16="http://schemas.microsoft.com/office/drawing/2014/main" xmlns="" id="{00000000-0008-0000-0000-000025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24" name="7 Decisión">
          <a:extLst>
            <a:ext uri="{FF2B5EF4-FFF2-40B4-BE49-F238E27FC236}">
              <a16:creationId xmlns:a16="http://schemas.microsoft.com/office/drawing/2014/main" xmlns="" id="{00000000-0008-0000-0000-000075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25" name="7 Decisión">
          <a:extLst>
            <a:ext uri="{FF2B5EF4-FFF2-40B4-BE49-F238E27FC236}">
              <a16:creationId xmlns:a16="http://schemas.microsoft.com/office/drawing/2014/main" xmlns="" id="{00000000-0008-0000-0000-000076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26" name="7 Decisión">
          <a:extLst>
            <a:ext uri="{FF2B5EF4-FFF2-40B4-BE49-F238E27FC236}">
              <a16:creationId xmlns:a16="http://schemas.microsoft.com/office/drawing/2014/main" xmlns="" id="{00000000-0008-0000-0000-000077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27" name="7 Decisión">
          <a:extLst>
            <a:ext uri="{FF2B5EF4-FFF2-40B4-BE49-F238E27FC236}">
              <a16:creationId xmlns:a16="http://schemas.microsoft.com/office/drawing/2014/main" xmlns="" id="{00000000-0008-0000-0000-000078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28" name="7 Decisión">
          <a:extLst>
            <a:ext uri="{FF2B5EF4-FFF2-40B4-BE49-F238E27FC236}">
              <a16:creationId xmlns:a16="http://schemas.microsoft.com/office/drawing/2014/main" xmlns="" id="{00000000-0008-0000-0000-0000AD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29" name="7 Decisión">
          <a:extLst>
            <a:ext uri="{FF2B5EF4-FFF2-40B4-BE49-F238E27FC236}">
              <a16:creationId xmlns:a16="http://schemas.microsoft.com/office/drawing/2014/main" xmlns="" id="{00000000-0008-0000-0000-0000AE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30" name="7 Decisión">
          <a:extLst>
            <a:ext uri="{FF2B5EF4-FFF2-40B4-BE49-F238E27FC236}">
              <a16:creationId xmlns:a16="http://schemas.microsoft.com/office/drawing/2014/main" xmlns="" id="{00000000-0008-0000-0000-0000AF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31" name="7 Decisión">
          <a:extLst>
            <a:ext uri="{FF2B5EF4-FFF2-40B4-BE49-F238E27FC236}">
              <a16:creationId xmlns:a16="http://schemas.microsoft.com/office/drawing/2014/main" xmlns="" id="{00000000-0008-0000-0000-0000B0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32" name="7 Decisión">
          <a:extLst>
            <a:ext uri="{FF2B5EF4-FFF2-40B4-BE49-F238E27FC236}">
              <a16:creationId xmlns:a16="http://schemas.microsoft.com/office/drawing/2014/main" xmlns="" id="{00000000-0008-0000-0000-0000B1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33" name="7 Decisión">
          <a:extLst>
            <a:ext uri="{FF2B5EF4-FFF2-40B4-BE49-F238E27FC236}">
              <a16:creationId xmlns:a16="http://schemas.microsoft.com/office/drawing/2014/main" xmlns="" id="{00000000-0008-0000-0000-0000B2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34" name="7 Decisión">
          <a:extLst>
            <a:ext uri="{FF2B5EF4-FFF2-40B4-BE49-F238E27FC236}">
              <a16:creationId xmlns:a16="http://schemas.microsoft.com/office/drawing/2014/main" xmlns="" id="{00000000-0008-0000-0000-0000B3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35" name="7 Decisión">
          <a:extLst>
            <a:ext uri="{FF2B5EF4-FFF2-40B4-BE49-F238E27FC236}">
              <a16:creationId xmlns:a16="http://schemas.microsoft.com/office/drawing/2014/main" xmlns="" id="{00000000-0008-0000-0000-0000B4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36" name="7 Decisión">
          <a:extLst>
            <a:ext uri="{FF2B5EF4-FFF2-40B4-BE49-F238E27FC236}">
              <a16:creationId xmlns:a16="http://schemas.microsoft.com/office/drawing/2014/main" xmlns="" id="{00000000-0008-0000-0000-0000B5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37" name="7 Decisión">
          <a:extLst>
            <a:ext uri="{FF2B5EF4-FFF2-40B4-BE49-F238E27FC236}">
              <a16:creationId xmlns:a16="http://schemas.microsoft.com/office/drawing/2014/main" xmlns="" id="{00000000-0008-0000-0000-0000B6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38" name="7 Decisión">
          <a:extLst>
            <a:ext uri="{FF2B5EF4-FFF2-40B4-BE49-F238E27FC236}">
              <a16:creationId xmlns:a16="http://schemas.microsoft.com/office/drawing/2014/main" xmlns="" id="{00000000-0008-0000-0000-0000B7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39" name="7 Decisión">
          <a:extLst>
            <a:ext uri="{FF2B5EF4-FFF2-40B4-BE49-F238E27FC236}">
              <a16:creationId xmlns:a16="http://schemas.microsoft.com/office/drawing/2014/main" xmlns="" id="{00000000-0008-0000-0000-0000B8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40" name="7 Decisión">
          <a:extLst>
            <a:ext uri="{FF2B5EF4-FFF2-40B4-BE49-F238E27FC236}">
              <a16:creationId xmlns:a16="http://schemas.microsoft.com/office/drawing/2014/main" xmlns="" id="{00000000-0008-0000-0000-000098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41" name="7 Decisión">
          <a:extLst>
            <a:ext uri="{FF2B5EF4-FFF2-40B4-BE49-F238E27FC236}">
              <a16:creationId xmlns:a16="http://schemas.microsoft.com/office/drawing/2014/main" xmlns="" id="{00000000-0008-0000-0000-000099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42" name="7 Decisión">
          <a:extLst>
            <a:ext uri="{FF2B5EF4-FFF2-40B4-BE49-F238E27FC236}">
              <a16:creationId xmlns:a16="http://schemas.microsoft.com/office/drawing/2014/main" xmlns="" id="{00000000-0008-0000-0000-00009A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43" name="7 Decisión">
          <a:extLst>
            <a:ext uri="{FF2B5EF4-FFF2-40B4-BE49-F238E27FC236}">
              <a16:creationId xmlns:a16="http://schemas.microsoft.com/office/drawing/2014/main" xmlns="" id="{00000000-0008-0000-0000-00009B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44" name="7 Decisión">
          <a:extLst>
            <a:ext uri="{FF2B5EF4-FFF2-40B4-BE49-F238E27FC236}">
              <a16:creationId xmlns:a16="http://schemas.microsoft.com/office/drawing/2014/main" xmlns="" id="{00000000-0008-0000-0000-00009C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45" name="7 Decisión">
          <a:extLst>
            <a:ext uri="{FF2B5EF4-FFF2-40B4-BE49-F238E27FC236}">
              <a16:creationId xmlns:a16="http://schemas.microsoft.com/office/drawing/2014/main" xmlns="" id="{00000000-0008-0000-0000-00009D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46" name="7 Decisión">
          <a:extLst>
            <a:ext uri="{FF2B5EF4-FFF2-40B4-BE49-F238E27FC236}">
              <a16:creationId xmlns:a16="http://schemas.microsoft.com/office/drawing/2014/main" xmlns="" id="{00000000-0008-0000-0000-00009E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47" name="7 Decisión">
          <a:extLst>
            <a:ext uri="{FF2B5EF4-FFF2-40B4-BE49-F238E27FC236}">
              <a16:creationId xmlns:a16="http://schemas.microsoft.com/office/drawing/2014/main" xmlns="" id="{00000000-0008-0000-0000-000012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48" name="7 Decisión">
          <a:extLst>
            <a:ext uri="{FF2B5EF4-FFF2-40B4-BE49-F238E27FC236}">
              <a16:creationId xmlns:a16="http://schemas.microsoft.com/office/drawing/2014/main" xmlns="" id="{00000000-0008-0000-0000-000034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49" name="7 Decisión">
          <a:extLst>
            <a:ext uri="{FF2B5EF4-FFF2-40B4-BE49-F238E27FC236}">
              <a16:creationId xmlns:a16="http://schemas.microsoft.com/office/drawing/2014/main" xmlns="" id="{00000000-0008-0000-0000-000035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50" name="7 Decisión">
          <a:extLst>
            <a:ext uri="{FF2B5EF4-FFF2-40B4-BE49-F238E27FC236}">
              <a16:creationId xmlns:a16="http://schemas.microsoft.com/office/drawing/2014/main" xmlns="" id="{00000000-0008-0000-0000-000095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51" name="7 Decisión">
          <a:extLst>
            <a:ext uri="{FF2B5EF4-FFF2-40B4-BE49-F238E27FC236}">
              <a16:creationId xmlns:a16="http://schemas.microsoft.com/office/drawing/2014/main" xmlns="" id="{00000000-0008-0000-0000-000096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52" name="7 Decisión">
          <a:extLst>
            <a:ext uri="{FF2B5EF4-FFF2-40B4-BE49-F238E27FC236}">
              <a16:creationId xmlns:a16="http://schemas.microsoft.com/office/drawing/2014/main" xmlns="" id="{00000000-0008-0000-0000-000097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53" name="7 Decisión">
          <a:extLst>
            <a:ext uri="{FF2B5EF4-FFF2-40B4-BE49-F238E27FC236}">
              <a16:creationId xmlns:a16="http://schemas.microsoft.com/office/drawing/2014/main" xmlns="" id="{00000000-0008-0000-0000-000098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54" name="7 Decisión">
          <a:extLst>
            <a:ext uri="{FF2B5EF4-FFF2-40B4-BE49-F238E27FC236}">
              <a16:creationId xmlns:a16="http://schemas.microsoft.com/office/drawing/2014/main" xmlns="" id="{00000000-0008-0000-0000-0000D5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55" name="7 Decisión">
          <a:extLst>
            <a:ext uri="{FF2B5EF4-FFF2-40B4-BE49-F238E27FC236}">
              <a16:creationId xmlns:a16="http://schemas.microsoft.com/office/drawing/2014/main" xmlns="" id="{00000000-0008-0000-0000-0000D6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56" name="7 Decisión">
          <a:extLst>
            <a:ext uri="{FF2B5EF4-FFF2-40B4-BE49-F238E27FC236}">
              <a16:creationId xmlns:a16="http://schemas.microsoft.com/office/drawing/2014/main" xmlns="" id="{00000000-0008-0000-0000-0000D7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57" name="7 Decisión">
          <a:extLst>
            <a:ext uri="{FF2B5EF4-FFF2-40B4-BE49-F238E27FC236}">
              <a16:creationId xmlns:a16="http://schemas.microsoft.com/office/drawing/2014/main" xmlns="" id="{00000000-0008-0000-0000-0000D800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58" name="7 Decisión">
          <a:extLst>
            <a:ext uri="{FF2B5EF4-FFF2-40B4-BE49-F238E27FC236}">
              <a16:creationId xmlns:a16="http://schemas.microsoft.com/office/drawing/2014/main" xmlns="" id="{00000000-0008-0000-0000-0000D0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59" name="7 Decisión">
          <a:extLst>
            <a:ext uri="{FF2B5EF4-FFF2-40B4-BE49-F238E27FC236}">
              <a16:creationId xmlns:a16="http://schemas.microsoft.com/office/drawing/2014/main" xmlns="" id="{00000000-0008-0000-0000-0000D1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60" name="7 Decisión">
          <a:extLst>
            <a:ext uri="{FF2B5EF4-FFF2-40B4-BE49-F238E27FC236}">
              <a16:creationId xmlns:a16="http://schemas.microsoft.com/office/drawing/2014/main" xmlns="" id="{00000000-0008-0000-0000-0000D2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61" name="7 Decisión">
          <a:extLst>
            <a:ext uri="{FF2B5EF4-FFF2-40B4-BE49-F238E27FC236}">
              <a16:creationId xmlns:a16="http://schemas.microsoft.com/office/drawing/2014/main" xmlns="" id="{00000000-0008-0000-0000-0000D3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62" name="7 Decisión">
          <a:extLst>
            <a:ext uri="{FF2B5EF4-FFF2-40B4-BE49-F238E27FC236}">
              <a16:creationId xmlns:a16="http://schemas.microsoft.com/office/drawing/2014/main" xmlns="" id="{00000000-0008-0000-0000-0000D4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63" name="7 Decisión">
          <a:extLst>
            <a:ext uri="{FF2B5EF4-FFF2-40B4-BE49-F238E27FC236}">
              <a16:creationId xmlns:a16="http://schemas.microsoft.com/office/drawing/2014/main" xmlns="" id="{00000000-0008-0000-0000-0000D5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17</xdr:row>
      <xdr:rowOff>66675</xdr:rowOff>
    </xdr:from>
    <xdr:to>
      <xdr:col>7</xdr:col>
      <xdr:colOff>607695</xdr:colOff>
      <xdr:row>17</xdr:row>
      <xdr:rowOff>463550</xdr:rowOff>
    </xdr:to>
    <xdr:sp macro="" textlink="">
      <xdr:nvSpPr>
        <xdr:cNvPr id="864" name="7 Decisión">
          <a:extLst>
            <a:ext uri="{FF2B5EF4-FFF2-40B4-BE49-F238E27FC236}">
              <a16:creationId xmlns:a16="http://schemas.microsoft.com/office/drawing/2014/main" xmlns="" id="{00000000-0008-0000-0000-0000D6010000}"/>
            </a:ext>
          </a:extLst>
        </xdr:cNvPr>
        <xdr:cNvSpPr/>
      </xdr:nvSpPr>
      <xdr:spPr>
        <a:xfrm>
          <a:off x="11329502" y="2302134"/>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65" name="7 Decisión">
          <a:extLst>
            <a:ext uri="{FF2B5EF4-FFF2-40B4-BE49-F238E27FC236}">
              <a16:creationId xmlns:a16="http://schemas.microsoft.com/office/drawing/2014/main" xmlns="" id="{00000000-0008-0000-0000-00001A00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66" name="7 Decisión">
          <a:extLst>
            <a:ext uri="{FF2B5EF4-FFF2-40B4-BE49-F238E27FC236}">
              <a16:creationId xmlns:a16="http://schemas.microsoft.com/office/drawing/2014/main" xmlns="" id="{00000000-0008-0000-0000-00002E00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67" name="7 Decisión">
          <a:extLst>
            <a:ext uri="{FF2B5EF4-FFF2-40B4-BE49-F238E27FC236}">
              <a16:creationId xmlns:a16="http://schemas.microsoft.com/office/drawing/2014/main" xmlns="" id="{00000000-0008-0000-0000-00002F00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68" name="7 Decisión">
          <a:extLst>
            <a:ext uri="{FF2B5EF4-FFF2-40B4-BE49-F238E27FC236}">
              <a16:creationId xmlns:a16="http://schemas.microsoft.com/office/drawing/2014/main" xmlns="" id="{00000000-0008-0000-0000-00008900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69" name="7 Decisión">
          <a:extLst>
            <a:ext uri="{FF2B5EF4-FFF2-40B4-BE49-F238E27FC236}">
              <a16:creationId xmlns:a16="http://schemas.microsoft.com/office/drawing/2014/main" xmlns="" id="{00000000-0008-0000-0000-00008A00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70" name="7 Decisión">
          <a:extLst>
            <a:ext uri="{FF2B5EF4-FFF2-40B4-BE49-F238E27FC236}">
              <a16:creationId xmlns:a16="http://schemas.microsoft.com/office/drawing/2014/main" xmlns="" id="{00000000-0008-0000-0000-00008B00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71" name="7 Decisión">
          <a:extLst>
            <a:ext uri="{FF2B5EF4-FFF2-40B4-BE49-F238E27FC236}">
              <a16:creationId xmlns:a16="http://schemas.microsoft.com/office/drawing/2014/main" xmlns="" id="{00000000-0008-0000-0000-00008C00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72" name="7 Decisión">
          <a:extLst>
            <a:ext uri="{FF2B5EF4-FFF2-40B4-BE49-F238E27FC236}">
              <a16:creationId xmlns:a16="http://schemas.microsoft.com/office/drawing/2014/main" xmlns="" id="{00000000-0008-0000-0000-0000C900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73" name="7 Decisión">
          <a:extLst>
            <a:ext uri="{FF2B5EF4-FFF2-40B4-BE49-F238E27FC236}">
              <a16:creationId xmlns:a16="http://schemas.microsoft.com/office/drawing/2014/main" xmlns="" id="{00000000-0008-0000-0000-0000CA00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74" name="7 Decisión">
          <a:extLst>
            <a:ext uri="{FF2B5EF4-FFF2-40B4-BE49-F238E27FC236}">
              <a16:creationId xmlns:a16="http://schemas.microsoft.com/office/drawing/2014/main" xmlns="" id="{00000000-0008-0000-0000-0000CB00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75" name="7 Decisión">
          <a:extLst>
            <a:ext uri="{FF2B5EF4-FFF2-40B4-BE49-F238E27FC236}">
              <a16:creationId xmlns:a16="http://schemas.microsoft.com/office/drawing/2014/main" xmlns="" id="{00000000-0008-0000-0000-0000CC00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76" name="7 Decisión">
          <a:extLst>
            <a:ext uri="{FF2B5EF4-FFF2-40B4-BE49-F238E27FC236}">
              <a16:creationId xmlns:a16="http://schemas.microsoft.com/office/drawing/2014/main" xmlns="" id="{00000000-0008-0000-0000-0000BB01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77" name="7 Decisión">
          <a:extLst>
            <a:ext uri="{FF2B5EF4-FFF2-40B4-BE49-F238E27FC236}">
              <a16:creationId xmlns:a16="http://schemas.microsoft.com/office/drawing/2014/main" xmlns="" id="{00000000-0008-0000-0000-0000BC01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78" name="7 Decisión">
          <a:extLst>
            <a:ext uri="{FF2B5EF4-FFF2-40B4-BE49-F238E27FC236}">
              <a16:creationId xmlns:a16="http://schemas.microsoft.com/office/drawing/2014/main" xmlns="" id="{00000000-0008-0000-0000-0000BD01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79" name="7 Decisión">
          <a:extLst>
            <a:ext uri="{FF2B5EF4-FFF2-40B4-BE49-F238E27FC236}">
              <a16:creationId xmlns:a16="http://schemas.microsoft.com/office/drawing/2014/main" xmlns="" id="{00000000-0008-0000-0000-0000BE01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80" name="7 Decisión">
          <a:extLst>
            <a:ext uri="{FF2B5EF4-FFF2-40B4-BE49-F238E27FC236}">
              <a16:creationId xmlns:a16="http://schemas.microsoft.com/office/drawing/2014/main" xmlns="" id="{00000000-0008-0000-0000-0000BF01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81" name="7 Decisión">
          <a:extLst>
            <a:ext uri="{FF2B5EF4-FFF2-40B4-BE49-F238E27FC236}">
              <a16:creationId xmlns:a16="http://schemas.microsoft.com/office/drawing/2014/main" xmlns="" id="{00000000-0008-0000-0000-0000C001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18</xdr:row>
      <xdr:rowOff>66675</xdr:rowOff>
    </xdr:from>
    <xdr:to>
      <xdr:col>7</xdr:col>
      <xdr:colOff>607695</xdr:colOff>
      <xdr:row>18</xdr:row>
      <xdr:rowOff>463550</xdr:rowOff>
    </xdr:to>
    <xdr:sp macro="" textlink="">
      <xdr:nvSpPr>
        <xdr:cNvPr id="882" name="7 Decisión">
          <a:extLst>
            <a:ext uri="{FF2B5EF4-FFF2-40B4-BE49-F238E27FC236}">
              <a16:creationId xmlns:a16="http://schemas.microsoft.com/office/drawing/2014/main" xmlns="" id="{00000000-0008-0000-0000-0000C1010000}"/>
            </a:ext>
          </a:extLst>
        </xdr:cNvPr>
        <xdr:cNvSpPr/>
      </xdr:nvSpPr>
      <xdr:spPr>
        <a:xfrm>
          <a:off x="11329502" y="6850808"/>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83" name="7 Decisión">
          <a:extLst>
            <a:ext uri="{FF2B5EF4-FFF2-40B4-BE49-F238E27FC236}">
              <a16:creationId xmlns:a16="http://schemas.microsoft.com/office/drawing/2014/main" xmlns="" id="{00000000-0008-0000-0000-00001A00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84" name="7 Decisión">
          <a:extLst>
            <a:ext uri="{FF2B5EF4-FFF2-40B4-BE49-F238E27FC236}">
              <a16:creationId xmlns:a16="http://schemas.microsoft.com/office/drawing/2014/main" xmlns="" id="{00000000-0008-0000-0000-00002E00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85" name="7 Decisión">
          <a:extLst>
            <a:ext uri="{FF2B5EF4-FFF2-40B4-BE49-F238E27FC236}">
              <a16:creationId xmlns:a16="http://schemas.microsoft.com/office/drawing/2014/main" xmlns="" id="{00000000-0008-0000-0000-00002F00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86" name="7 Decisión">
          <a:extLst>
            <a:ext uri="{FF2B5EF4-FFF2-40B4-BE49-F238E27FC236}">
              <a16:creationId xmlns:a16="http://schemas.microsoft.com/office/drawing/2014/main" xmlns="" id="{00000000-0008-0000-0000-00008900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87" name="7 Decisión">
          <a:extLst>
            <a:ext uri="{FF2B5EF4-FFF2-40B4-BE49-F238E27FC236}">
              <a16:creationId xmlns:a16="http://schemas.microsoft.com/office/drawing/2014/main" xmlns="" id="{00000000-0008-0000-0000-00008A00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88" name="7 Decisión">
          <a:extLst>
            <a:ext uri="{FF2B5EF4-FFF2-40B4-BE49-F238E27FC236}">
              <a16:creationId xmlns:a16="http://schemas.microsoft.com/office/drawing/2014/main" xmlns="" id="{00000000-0008-0000-0000-00008B00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89" name="7 Decisión">
          <a:extLst>
            <a:ext uri="{FF2B5EF4-FFF2-40B4-BE49-F238E27FC236}">
              <a16:creationId xmlns:a16="http://schemas.microsoft.com/office/drawing/2014/main" xmlns="" id="{00000000-0008-0000-0000-00008C00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90" name="7 Decisión">
          <a:extLst>
            <a:ext uri="{FF2B5EF4-FFF2-40B4-BE49-F238E27FC236}">
              <a16:creationId xmlns:a16="http://schemas.microsoft.com/office/drawing/2014/main" xmlns="" id="{00000000-0008-0000-0000-0000C900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91" name="7 Decisión">
          <a:extLst>
            <a:ext uri="{FF2B5EF4-FFF2-40B4-BE49-F238E27FC236}">
              <a16:creationId xmlns:a16="http://schemas.microsoft.com/office/drawing/2014/main" xmlns="" id="{00000000-0008-0000-0000-0000CA00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92" name="7 Decisión">
          <a:extLst>
            <a:ext uri="{FF2B5EF4-FFF2-40B4-BE49-F238E27FC236}">
              <a16:creationId xmlns:a16="http://schemas.microsoft.com/office/drawing/2014/main" xmlns="" id="{00000000-0008-0000-0000-0000CB00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93" name="7 Decisión">
          <a:extLst>
            <a:ext uri="{FF2B5EF4-FFF2-40B4-BE49-F238E27FC236}">
              <a16:creationId xmlns:a16="http://schemas.microsoft.com/office/drawing/2014/main" xmlns="" id="{00000000-0008-0000-0000-0000CC00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94" name="7 Decisión">
          <a:extLst>
            <a:ext uri="{FF2B5EF4-FFF2-40B4-BE49-F238E27FC236}">
              <a16:creationId xmlns:a16="http://schemas.microsoft.com/office/drawing/2014/main" xmlns="" id="{00000000-0008-0000-0000-0000BB01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95" name="7 Decisión">
          <a:extLst>
            <a:ext uri="{FF2B5EF4-FFF2-40B4-BE49-F238E27FC236}">
              <a16:creationId xmlns:a16="http://schemas.microsoft.com/office/drawing/2014/main" xmlns="" id="{00000000-0008-0000-0000-0000BC01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96" name="7 Decisión">
          <a:extLst>
            <a:ext uri="{FF2B5EF4-FFF2-40B4-BE49-F238E27FC236}">
              <a16:creationId xmlns:a16="http://schemas.microsoft.com/office/drawing/2014/main" xmlns="" id="{00000000-0008-0000-0000-0000BD01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97" name="7 Decisión">
          <a:extLst>
            <a:ext uri="{FF2B5EF4-FFF2-40B4-BE49-F238E27FC236}">
              <a16:creationId xmlns:a16="http://schemas.microsoft.com/office/drawing/2014/main" xmlns="" id="{00000000-0008-0000-0000-0000BE01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98" name="7 Decisión">
          <a:extLst>
            <a:ext uri="{FF2B5EF4-FFF2-40B4-BE49-F238E27FC236}">
              <a16:creationId xmlns:a16="http://schemas.microsoft.com/office/drawing/2014/main" xmlns="" id="{00000000-0008-0000-0000-0000BF01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899" name="7 Decisión">
          <a:extLst>
            <a:ext uri="{FF2B5EF4-FFF2-40B4-BE49-F238E27FC236}">
              <a16:creationId xmlns:a16="http://schemas.microsoft.com/office/drawing/2014/main" xmlns="" id="{00000000-0008-0000-0000-0000C001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19</xdr:row>
      <xdr:rowOff>66675</xdr:rowOff>
    </xdr:from>
    <xdr:to>
      <xdr:col>7</xdr:col>
      <xdr:colOff>607695</xdr:colOff>
      <xdr:row>19</xdr:row>
      <xdr:rowOff>463550</xdr:rowOff>
    </xdr:to>
    <xdr:sp macro="" textlink="">
      <xdr:nvSpPr>
        <xdr:cNvPr id="900" name="7 Decisión">
          <a:extLst>
            <a:ext uri="{FF2B5EF4-FFF2-40B4-BE49-F238E27FC236}">
              <a16:creationId xmlns:a16="http://schemas.microsoft.com/office/drawing/2014/main" xmlns="" id="{00000000-0008-0000-0000-0000C1010000}"/>
            </a:ext>
          </a:extLst>
        </xdr:cNvPr>
        <xdr:cNvSpPr/>
      </xdr:nvSpPr>
      <xdr:spPr>
        <a:xfrm>
          <a:off x="11329502" y="9504201"/>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132767</xdr:colOff>
      <xdr:row>20</xdr:row>
      <xdr:rowOff>66675</xdr:rowOff>
    </xdr:from>
    <xdr:to>
      <xdr:col>7</xdr:col>
      <xdr:colOff>578537</xdr:colOff>
      <xdr:row>20</xdr:row>
      <xdr:rowOff>463550</xdr:rowOff>
    </xdr:to>
    <xdr:sp macro="" textlink="">
      <xdr:nvSpPr>
        <xdr:cNvPr id="901" name="7 Decisión">
          <a:extLst>
            <a:ext uri="{FF2B5EF4-FFF2-40B4-BE49-F238E27FC236}">
              <a16:creationId xmlns:a16="http://schemas.microsoft.com/office/drawing/2014/main" xmlns="" id="{00000000-0008-0000-0000-00000F000000}"/>
            </a:ext>
          </a:extLst>
        </xdr:cNvPr>
        <xdr:cNvSpPr/>
      </xdr:nvSpPr>
      <xdr:spPr>
        <a:xfrm>
          <a:off x="11300344"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02" name="7 Decisión">
          <a:extLst>
            <a:ext uri="{FF2B5EF4-FFF2-40B4-BE49-F238E27FC236}">
              <a16:creationId xmlns:a16="http://schemas.microsoft.com/office/drawing/2014/main" xmlns="" id="{00000000-0008-0000-0000-00006A00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03" name="7 Decisión">
          <a:extLst>
            <a:ext uri="{FF2B5EF4-FFF2-40B4-BE49-F238E27FC236}">
              <a16:creationId xmlns:a16="http://schemas.microsoft.com/office/drawing/2014/main" xmlns="" id="{00000000-0008-0000-0000-00006B00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04" name="7 Decisión">
          <a:extLst>
            <a:ext uri="{FF2B5EF4-FFF2-40B4-BE49-F238E27FC236}">
              <a16:creationId xmlns:a16="http://schemas.microsoft.com/office/drawing/2014/main" xmlns="" id="{00000000-0008-0000-0000-00006C00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05" name="7 Decisión">
          <a:extLst>
            <a:ext uri="{FF2B5EF4-FFF2-40B4-BE49-F238E27FC236}">
              <a16:creationId xmlns:a16="http://schemas.microsoft.com/office/drawing/2014/main" xmlns="" id="{00000000-0008-0000-0000-00002501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06" name="7 Decisión">
          <a:extLst>
            <a:ext uri="{FF2B5EF4-FFF2-40B4-BE49-F238E27FC236}">
              <a16:creationId xmlns:a16="http://schemas.microsoft.com/office/drawing/2014/main" xmlns="" id="{00000000-0008-0000-0000-00002601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07" name="7 Decisión">
          <a:extLst>
            <a:ext uri="{FF2B5EF4-FFF2-40B4-BE49-F238E27FC236}">
              <a16:creationId xmlns:a16="http://schemas.microsoft.com/office/drawing/2014/main" xmlns="" id="{00000000-0008-0000-0000-00002701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08" name="7 Decisión">
          <a:extLst>
            <a:ext uri="{FF2B5EF4-FFF2-40B4-BE49-F238E27FC236}">
              <a16:creationId xmlns:a16="http://schemas.microsoft.com/office/drawing/2014/main" xmlns="" id="{00000000-0008-0000-0000-00002801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09" name="7 Decisión">
          <a:extLst>
            <a:ext uri="{FF2B5EF4-FFF2-40B4-BE49-F238E27FC236}">
              <a16:creationId xmlns:a16="http://schemas.microsoft.com/office/drawing/2014/main" xmlns="" id="{00000000-0008-0000-0000-00005C02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10" name="7 Decisión">
          <a:extLst>
            <a:ext uri="{FF2B5EF4-FFF2-40B4-BE49-F238E27FC236}">
              <a16:creationId xmlns:a16="http://schemas.microsoft.com/office/drawing/2014/main" xmlns="" id="{00000000-0008-0000-0000-00005D02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11" name="7 Decisión">
          <a:extLst>
            <a:ext uri="{FF2B5EF4-FFF2-40B4-BE49-F238E27FC236}">
              <a16:creationId xmlns:a16="http://schemas.microsoft.com/office/drawing/2014/main" xmlns="" id="{00000000-0008-0000-0000-00005E02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12" name="7 Decisión">
          <a:extLst>
            <a:ext uri="{FF2B5EF4-FFF2-40B4-BE49-F238E27FC236}">
              <a16:creationId xmlns:a16="http://schemas.microsoft.com/office/drawing/2014/main" xmlns="" id="{00000000-0008-0000-0000-00005F02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13" name="7 Decisión">
          <a:extLst>
            <a:ext uri="{FF2B5EF4-FFF2-40B4-BE49-F238E27FC236}">
              <a16:creationId xmlns:a16="http://schemas.microsoft.com/office/drawing/2014/main" xmlns="" id="{00000000-0008-0000-0000-00006002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14" name="7 Decisión">
          <a:extLst>
            <a:ext uri="{FF2B5EF4-FFF2-40B4-BE49-F238E27FC236}">
              <a16:creationId xmlns:a16="http://schemas.microsoft.com/office/drawing/2014/main" xmlns="" id="{00000000-0008-0000-0000-00006102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20</xdr:row>
      <xdr:rowOff>66675</xdr:rowOff>
    </xdr:from>
    <xdr:to>
      <xdr:col>7</xdr:col>
      <xdr:colOff>607695</xdr:colOff>
      <xdr:row>20</xdr:row>
      <xdr:rowOff>463550</xdr:rowOff>
    </xdr:to>
    <xdr:sp macro="" textlink="">
      <xdr:nvSpPr>
        <xdr:cNvPr id="915" name="7 Decisión">
          <a:extLst>
            <a:ext uri="{FF2B5EF4-FFF2-40B4-BE49-F238E27FC236}">
              <a16:creationId xmlns:a16="http://schemas.microsoft.com/office/drawing/2014/main" xmlns="" id="{00000000-0008-0000-0000-000062020000}"/>
            </a:ext>
          </a:extLst>
        </xdr:cNvPr>
        <xdr:cNvSpPr/>
      </xdr:nvSpPr>
      <xdr:spPr>
        <a:xfrm>
          <a:off x="11329502" y="7900502"/>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16" name="7 Decisión">
          <a:extLst>
            <a:ext uri="{FF2B5EF4-FFF2-40B4-BE49-F238E27FC236}">
              <a16:creationId xmlns:a16="http://schemas.microsoft.com/office/drawing/2014/main" xmlns="" id="{00000000-0008-0000-0000-00001A00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17" name="7 Decisión">
          <a:extLst>
            <a:ext uri="{FF2B5EF4-FFF2-40B4-BE49-F238E27FC236}">
              <a16:creationId xmlns:a16="http://schemas.microsoft.com/office/drawing/2014/main" xmlns="" id="{00000000-0008-0000-0000-00002E00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18" name="7 Decisión">
          <a:extLst>
            <a:ext uri="{FF2B5EF4-FFF2-40B4-BE49-F238E27FC236}">
              <a16:creationId xmlns:a16="http://schemas.microsoft.com/office/drawing/2014/main" xmlns="" id="{00000000-0008-0000-0000-00002F00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19" name="7 Decisión">
          <a:extLst>
            <a:ext uri="{FF2B5EF4-FFF2-40B4-BE49-F238E27FC236}">
              <a16:creationId xmlns:a16="http://schemas.microsoft.com/office/drawing/2014/main" xmlns="" id="{00000000-0008-0000-0000-00008900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20" name="7 Decisión">
          <a:extLst>
            <a:ext uri="{FF2B5EF4-FFF2-40B4-BE49-F238E27FC236}">
              <a16:creationId xmlns:a16="http://schemas.microsoft.com/office/drawing/2014/main" xmlns="" id="{00000000-0008-0000-0000-00008A00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21" name="7 Decisión">
          <a:extLst>
            <a:ext uri="{FF2B5EF4-FFF2-40B4-BE49-F238E27FC236}">
              <a16:creationId xmlns:a16="http://schemas.microsoft.com/office/drawing/2014/main" xmlns="" id="{00000000-0008-0000-0000-00008B00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22" name="7 Decisión">
          <a:extLst>
            <a:ext uri="{FF2B5EF4-FFF2-40B4-BE49-F238E27FC236}">
              <a16:creationId xmlns:a16="http://schemas.microsoft.com/office/drawing/2014/main" xmlns="" id="{00000000-0008-0000-0000-00008C00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23" name="7 Decisión">
          <a:extLst>
            <a:ext uri="{FF2B5EF4-FFF2-40B4-BE49-F238E27FC236}">
              <a16:creationId xmlns:a16="http://schemas.microsoft.com/office/drawing/2014/main" xmlns="" id="{00000000-0008-0000-0000-0000C900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24" name="7 Decisión">
          <a:extLst>
            <a:ext uri="{FF2B5EF4-FFF2-40B4-BE49-F238E27FC236}">
              <a16:creationId xmlns:a16="http://schemas.microsoft.com/office/drawing/2014/main" xmlns="" id="{00000000-0008-0000-0000-0000CA00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25" name="7 Decisión">
          <a:extLst>
            <a:ext uri="{FF2B5EF4-FFF2-40B4-BE49-F238E27FC236}">
              <a16:creationId xmlns:a16="http://schemas.microsoft.com/office/drawing/2014/main" xmlns="" id="{00000000-0008-0000-0000-0000CB00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26" name="7 Decisión">
          <a:extLst>
            <a:ext uri="{FF2B5EF4-FFF2-40B4-BE49-F238E27FC236}">
              <a16:creationId xmlns:a16="http://schemas.microsoft.com/office/drawing/2014/main" xmlns="" id="{00000000-0008-0000-0000-0000CC00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27" name="7 Decisión">
          <a:extLst>
            <a:ext uri="{FF2B5EF4-FFF2-40B4-BE49-F238E27FC236}">
              <a16:creationId xmlns:a16="http://schemas.microsoft.com/office/drawing/2014/main" xmlns="" id="{00000000-0008-0000-0000-0000BB01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28" name="7 Decisión">
          <a:extLst>
            <a:ext uri="{FF2B5EF4-FFF2-40B4-BE49-F238E27FC236}">
              <a16:creationId xmlns:a16="http://schemas.microsoft.com/office/drawing/2014/main" xmlns="" id="{00000000-0008-0000-0000-0000BC01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29" name="7 Decisión">
          <a:extLst>
            <a:ext uri="{FF2B5EF4-FFF2-40B4-BE49-F238E27FC236}">
              <a16:creationId xmlns:a16="http://schemas.microsoft.com/office/drawing/2014/main" xmlns="" id="{00000000-0008-0000-0000-0000BD01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30" name="7 Decisión">
          <a:extLst>
            <a:ext uri="{FF2B5EF4-FFF2-40B4-BE49-F238E27FC236}">
              <a16:creationId xmlns:a16="http://schemas.microsoft.com/office/drawing/2014/main" xmlns="" id="{00000000-0008-0000-0000-0000BE01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31" name="7 Decisión">
          <a:extLst>
            <a:ext uri="{FF2B5EF4-FFF2-40B4-BE49-F238E27FC236}">
              <a16:creationId xmlns:a16="http://schemas.microsoft.com/office/drawing/2014/main" xmlns="" id="{00000000-0008-0000-0000-0000BF01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32" name="7 Decisión">
          <a:extLst>
            <a:ext uri="{FF2B5EF4-FFF2-40B4-BE49-F238E27FC236}">
              <a16:creationId xmlns:a16="http://schemas.microsoft.com/office/drawing/2014/main" xmlns="" id="{00000000-0008-0000-0000-0000C001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21</xdr:row>
      <xdr:rowOff>66675</xdr:rowOff>
    </xdr:from>
    <xdr:to>
      <xdr:col>7</xdr:col>
      <xdr:colOff>607695</xdr:colOff>
      <xdr:row>21</xdr:row>
      <xdr:rowOff>463550</xdr:rowOff>
    </xdr:to>
    <xdr:sp macro="" textlink="">
      <xdr:nvSpPr>
        <xdr:cNvPr id="933" name="7 Decisión">
          <a:extLst>
            <a:ext uri="{FF2B5EF4-FFF2-40B4-BE49-F238E27FC236}">
              <a16:creationId xmlns:a16="http://schemas.microsoft.com/office/drawing/2014/main" xmlns="" id="{00000000-0008-0000-0000-0000C1010000}"/>
            </a:ext>
          </a:extLst>
        </xdr:cNvPr>
        <xdr:cNvSpPr/>
      </xdr:nvSpPr>
      <xdr:spPr>
        <a:xfrm>
          <a:off x="11329502" y="10038767"/>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34" name="7 Decisión">
          <a:extLst>
            <a:ext uri="{FF2B5EF4-FFF2-40B4-BE49-F238E27FC236}">
              <a16:creationId xmlns:a16="http://schemas.microsoft.com/office/drawing/2014/main" xmlns="" id="{00000000-0008-0000-0000-00000C00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35" name="7 Decisión">
          <a:extLst>
            <a:ext uri="{FF2B5EF4-FFF2-40B4-BE49-F238E27FC236}">
              <a16:creationId xmlns:a16="http://schemas.microsoft.com/office/drawing/2014/main" xmlns="" id="{00000000-0008-0000-0000-00006100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36" name="7 Decisión">
          <a:extLst>
            <a:ext uri="{FF2B5EF4-FFF2-40B4-BE49-F238E27FC236}">
              <a16:creationId xmlns:a16="http://schemas.microsoft.com/office/drawing/2014/main" xmlns="" id="{00000000-0008-0000-0000-00006200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37" name="7 Decisión">
          <a:extLst>
            <a:ext uri="{FF2B5EF4-FFF2-40B4-BE49-F238E27FC236}">
              <a16:creationId xmlns:a16="http://schemas.microsoft.com/office/drawing/2014/main" xmlns="" id="{00000000-0008-0000-0000-00006300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38" name="7 Decisión">
          <a:extLst>
            <a:ext uri="{FF2B5EF4-FFF2-40B4-BE49-F238E27FC236}">
              <a16:creationId xmlns:a16="http://schemas.microsoft.com/office/drawing/2014/main" xmlns="" id="{00000000-0008-0000-0000-00001901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39" name="7 Decisión">
          <a:extLst>
            <a:ext uri="{FF2B5EF4-FFF2-40B4-BE49-F238E27FC236}">
              <a16:creationId xmlns:a16="http://schemas.microsoft.com/office/drawing/2014/main" xmlns="" id="{00000000-0008-0000-0000-00001A01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40" name="7 Decisión">
          <a:extLst>
            <a:ext uri="{FF2B5EF4-FFF2-40B4-BE49-F238E27FC236}">
              <a16:creationId xmlns:a16="http://schemas.microsoft.com/office/drawing/2014/main" xmlns="" id="{00000000-0008-0000-0000-00001B01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41" name="7 Decisión">
          <a:extLst>
            <a:ext uri="{FF2B5EF4-FFF2-40B4-BE49-F238E27FC236}">
              <a16:creationId xmlns:a16="http://schemas.microsoft.com/office/drawing/2014/main" xmlns="" id="{00000000-0008-0000-0000-00001C01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42" name="7 Decisión">
          <a:extLst>
            <a:ext uri="{FF2B5EF4-FFF2-40B4-BE49-F238E27FC236}">
              <a16:creationId xmlns:a16="http://schemas.microsoft.com/office/drawing/2014/main" xmlns="" id="{00000000-0008-0000-0000-00004702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43" name="7 Decisión">
          <a:extLst>
            <a:ext uri="{FF2B5EF4-FFF2-40B4-BE49-F238E27FC236}">
              <a16:creationId xmlns:a16="http://schemas.microsoft.com/office/drawing/2014/main" xmlns="" id="{00000000-0008-0000-0000-00004802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44" name="7 Decisión">
          <a:extLst>
            <a:ext uri="{FF2B5EF4-FFF2-40B4-BE49-F238E27FC236}">
              <a16:creationId xmlns:a16="http://schemas.microsoft.com/office/drawing/2014/main" xmlns="" id="{00000000-0008-0000-0000-00004902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45" name="7 Decisión">
          <a:extLst>
            <a:ext uri="{FF2B5EF4-FFF2-40B4-BE49-F238E27FC236}">
              <a16:creationId xmlns:a16="http://schemas.microsoft.com/office/drawing/2014/main" xmlns="" id="{00000000-0008-0000-0000-00004A02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46" name="7 Decisión">
          <a:extLst>
            <a:ext uri="{FF2B5EF4-FFF2-40B4-BE49-F238E27FC236}">
              <a16:creationId xmlns:a16="http://schemas.microsoft.com/office/drawing/2014/main" xmlns="" id="{00000000-0008-0000-0000-00004B02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47" name="7 Decisión">
          <a:extLst>
            <a:ext uri="{FF2B5EF4-FFF2-40B4-BE49-F238E27FC236}">
              <a16:creationId xmlns:a16="http://schemas.microsoft.com/office/drawing/2014/main" xmlns="" id="{00000000-0008-0000-0000-00004C02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twoCellAnchor>
    <xdr:from>
      <xdr:col>7</xdr:col>
      <xdr:colOff>161925</xdr:colOff>
      <xdr:row>27</xdr:row>
      <xdr:rowOff>66675</xdr:rowOff>
    </xdr:from>
    <xdr:to>
      <xdr:col>7</xdr:col>
      <xdr:colOff>607695</xdr:colOff>
      <xdr:row>27</xdr:row>
      <xdr:rowOff>463550</xdr:rowOff>
    </xdr:to>
    <xdr:sp macro="" textlink="">
      <xdr:nvSpPr>
        <xdr:cNvPr id="948" name="7 Decisión">
          <a:extLst>
            <a:ext uri="{FF2B5EF4-FFF2-40B4-BE49-F238E27FC236}">
              <a16:creationId xmlns:a16="http://schemas.microsoft.com/office/drawing/2014/main" xmlns="" id="{00000000-0008-0000-0000-00004D020000}"/>
            </a:ext>
          </a:extLst>
        </xdr:cNvPr>
        <xdr:cNvSpPr/>
      </xdr:nvSpPr>
      <xdr:spPr>
        <a:xfrm>
          <a:off x="11329502" y="11642466"/>
          <a:ext cx="44577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ln>
              <a:solidFill>
                <a:sysClr val="windowText" lastClr="000000"/>
              </a:solidFill>
            </a:ln>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942975</xdr:colOff>
      <xdr:row>17</xdr:row>
      <xdr:rowOff>0</xdr:rowOff>
    </xdr:from>
    <xdr:ext cx="184731" cy="264560"/>
    <xdr:sp macro="" textlink="">
      <xdr:nvSpPr>
        <xdr:cNvPr id="3" name="2 CuadroTexto">
          <a:extLst>
            <a:ext uri="{FF2B5EF4-FFF2-40B4-BE49-F238E27FC236}">
              <a16:creationId xmlns:a16="http://schemas.microsoft.com/office/drawing/2014/main" xmlns="" id="{00000000-0008-0000-0400-000003000000}"/>
            </a:ext>
          </a:extLst>
        </xdr:cNvPr>
        <xdr:cNvSpPr txBox="1"/>
      </xdr:nvSpPr>
      <xdr:spPr>
        <a:xfrm>
          <a:off x="771525"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sz="1100"/>
        </a:p>
      </xdr:txBody>
    </xdr:sp>
    <xdr:clientData/>
  </xdr:oneCellAnchor>
  <xdr:twoCellAnchor>
    <xdr:from>
      <xdr:col>18</xdr:col>
      <xdr:colOff>183693</xdr:colOff>
      <xdr:row>4</xdr:row>
      <xdr:rowOff>34018</xdr:rowOff>
    </xdr:from>
    <xdr:to>
      <xdr:col>18</xdr:col>
      <xdr:colOff>693964</xdr:colOff>
      <xdr:row>4</xdr:row>
      <xdr:rowOff>489860</xdr:rowOff>
    </xdr:to>
    <xdr:grpSp>
      <xdr:nvGrpSpPr>
        <xdr:cNvPr id="9" name="Grupo 115">
          <a:extLst>
            <a:ext uri="{FF2B5EF4-FFF2-40B4-BE49-F238E27FC236}">
              <a16:creationId xmlns:a16="http://schemas.microsoft.com/office/drawing/2014/main" xmlns="" id="{00000000-0008-0000-0400-000009000000}"/>
            </a:ext>
          </a:extLst>
        </xdr:cNvPr>
        <xdr:cNvGrpSpPr/>
      </xdr:nvGrpSpPr>
      <xdr:grpSpPr>
        <a:xfrm>
          <a:off x="11785143" y="2615293"/>
          <a:ext cx="510271" cy="455842"/>
          <a:chOff x="7826041" y="2140612"/>
          <a:chExt cx="663745" cy="551955"/>
        </a:xfrm>
        <a:noFill/>
      </xdr:grpSpPr>
      <xdr:sp macro="" textlink="">
        <xdr:nvSpPr>
          <xdr:cNvPr id="10" name="Rombo 116">
            <a:extLst>
              <a:ext uri="{FF2B5EF4-FFF2-40B4-BE49-F238E27FC236}">
                <a16:creationId xmlns:a16="http://schemas.microsoft.com/office/drawing/2014/main" xmlns="" id="{00000000-0008-0000-0400-00000A000000}"/>
              </a:ext>
            </a:extLst>
          </xdr:cNvPr>
          <xdr:cNvSpPr/>
        </xdr:nvSpPr>
        <xdr:spPr bwMode="auto">
          <a:xfrm>
            <a:off x="7987966" y="241634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11" name="Rombo 117">
            <a:extLst>
              <a:ext uri="{FF2B5EF4-FFF2-40B4-BE49-F238E27FC236}">
                <a16:creationId xmlns:a16="http://schemas.microsoft.com/office/drawing/2014/main" xmlns="" id="{00000000-0008-0000-0400-00000B000000}"/>
              </a:ext>
            </a:extLst>
          </xdr:cNvPr>
          <xdr:cNvSpPr/>
        </xdr:nvSpPr>
        <xdr:spPr bwMode="auto">
          <a:xfrm>
            <a:off x="7826041" y="228299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12" name="Rombo 118">
            <a:extLst>
              <a:ext uri="{FF2B5EF4-FFF2-40B4-BE49-F238E27FC236}">
                <a16:creationId xmlns:a16="http://schemas.microsoft.com/office/drawing/2014/main" xmlns="" id="{00000000-0008-0000-0400-00000C000000}"/>
              </a:ext>
            </a:extLst>
          </xdr:cNvPr>
          <xdr:cNvSpPr/>
        </xdr:nvSpPr>
        <xdr:spPr bwMode="auto">
          <a:xfrm>
            <a:off x="8157915" y="2273962"/>
            <a:ext cx="331871"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13" name="Rombo 119">
            <a:extLst>
              <a:ext uri="{FF2B5EF4-FFF2-40B4-BE49-F238E27FC236}">
                <a16:creationId xmlns:a16="http://schemas.microsoft.com/office/drawing/2014/main" xmlns="" id="{00000000-0008-0000-0400-00000D00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7</xdr:col>
      <xdr:colOff>95250</xdr:colOff>
      <xdr:row>4</xdr:row>
      <xdr:rowOff>66675</xdr:rowOff>
    </xdr:from>
    <xdr:to>
      <xdr:col>7</xdr:col>
      <xdr:colOff>514350</xdr:colOff>
      <xdr:row>4</xdr:row>
      <xdr:rowOff>463550</xdr:rowOff>
    </xdr:to>
    <xdr:sp macro="" textlink="">
      <xdr:nvSpPr>
        <xdr:cNvPr id="20" name="7 Decisión">
          <a:extLst>
            <a:ext uri="{FF2B5EF4-FFF2-40B4-BE49-F238E27FC236}">
              <a16:creationId xmlns:a16="http://schemas.microsoft.com/office/drawing/2014/main" xmlns="" id="{00000000-0008-0000-0400-000014000000}"/>
            </a:ext>
          </a:extLst>
        </xdr:cNvPr>
        <xdr:cNvSpPr/>
      </xdr:nvSpPr>
      <xdr:spPr>
        <a:xfrm>
          <a:off x="5495925" y="1400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18</xdr:col>
      <xdr:colOff>155118</xdr:colOff>
      <xdr:row>12</xdr:row>
      <xdr:rowOff>34018</xdr:rowOff>
    </xdr:from>
    <xdr:to>
      <xdr:col>18</xdr:col>
      <xdr:colOff>665389</xdr:colOff>
      <xdr:row>12</xdr:row>
      <xdr:rowOff>489860</xdr:rowOff>
    </xdr:to>
    <xdr:grpSp>
      <xdr:nvGrpSpPr>
        <xdr:cNvPr id="21" name="Grupo 265">
          <a:extLst>
            <a:ext uri="{FF2B5EF4-FFF2-40B4-BE49-F238E27FC236}">
              <a16:creationId xmlns:a16="http://schemas.microsoft.com/office/drawing/2014/main" xmlns="" id="{00000000-0008-0000-0400-000015000000}"/>
            </a:ext>
          </a:extLst>
        </xdr:cNvPr>
        <xdr:cNvGrpSpPr/>
      </xdr:nvGrpSpPr>
      <xdr:grpSpPr>
        <a:xfrm>
          <a:off x="11756568" y="6730093"/>
          <a:ext cx="510271" cy="455842"/>
          <a:chOff x="7826041" y="2140612"/>
          <a:chExt cx="663745" cy="551955"/>
        </a:xfrm>
        <a:noFill/>
      </xdr:grpSpPr>
      <xdr:sp macro="" textlink="">
        <xdr:nvSpPr>
          <xdr:cNvPr id="22" name="Rombo 266">
            <a:extLst>
              <a:ext uri="{FF2B5EF4-FFF2-40B4-BE49-F238E27FC236}">
                <a16:creationId xmlns:a16="http://schemas.microsoft.com/office/drawing/2014/main" xmlns="" id="{00000000-0008-0000-0400-00001600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23" name="Rombo 267">
            <a:extLst>
              <a:ext uri="{FF2B5EF4-FFF2-40B4-BE49-F238E27FC236}">
                <a16:creationId xmlns:a16="http://schemas.microsoft.com/office/drawing/2014/main" xmlns="" id="{00000000-0008-0000-0400-00001700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24" name="Rombo 268">
            <a:extLst>
              <a:ext uri="{FF2B5EF4-FFF2-40B4-BE49-F238E27FC236}">
                <a16:creationId xmlns:a16="http://schemas.microsoft.com/office/drawing/2014/main" xmlns="" id="{00000000-0008-0000-0400-00001800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25" name="Rombo 269">
            <a:extLst>
              <a:ext uri="{FF2B5EF4-FFF2-40B4-BE49-F238E27FC236}">
                <a16:creationId xmlns:a16="http://schemas.microsoft.com/office/drawing/2014/main" xmlns="" id="{00000000-0008-0000-0400-00001900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7</xdr:col>
      <xdr:colOff>95250</xdr:colOff>
      <xdr:row>12</xdr:row>
      <xdr:rowOff>66675</xdr:rowOff>
    </xdr:from>
    <xdr:to>
      <xdr:col>7</xdr:col>
      <xdr:colOff>514350</xdr:colOff>
      <xdr:row>12</xdr:row>
      <xdr:rowOff>463550</xdr:rowOff>
    </xdr:to>
    <xdr:sp macro="" textlink="">
      <xdr:nvSpPr>
        <xdr:cNvPr id="76" name="7 Decisión">
          <a:extLst>
            <a:ext uri="{FF2B5EF4-FFF2-40B4-BE49-F238E27FC236}">
              <a16:creationId xmlns:a16="http://schemas.microsoft.com/office/drawing/2014/main" xmlns="" id="{00000000-0008-0000-0400-00004C000000}"/>
            </a:ext>
          </a:extLst>
        </xdr:cNvPr>
        <xdr:cNvSpPr/>
      </xdr:nvSpPr>
      <xdr:spPr>
        <a:xfrm>
          <a:off x="5495925"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13</xdr:row>
      <xdr:rowOff>66675</xdr:rowOff>
    </xdr:from>
    <xdr:to>
      <xdr:col>7</xdr:col>
      <xdr:colOff>514350</xdr:colOff>
      <xdr:row>13</xdr:row>
      <xdr:rowOff>463550</xdr:rowOff>
    </xdr:to>
    <xdr:sp macro="" textlink="">
      <xdr:nvSpPr>
        <xdr:cNvPr id="77" name="7 Decisión">
          <a:extLst>
            <a:ext uri="{FF2B5EF4-FFF2-40B4-BE49-F238E27FC236}">
              <a16:creationId xmlns:a16="http://schemas.microsoft.com/office/drawing/2014/main" xmlns="" id="{00000000-0008-0000-0400-00004D000000}"/>
            </a:ext>
          </a:extLst>
        </xdr:cNvPr>
        <xdr:cNvSpPr/>
      </xdr:nvSpPr>
      <xdr:spPr>
        <a:xfrm>
          <a:off x="5495925" y="1781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4</xdr:row>
      <xdr:rowOff>66675</xdr:rowOff>
    </xdr:from>
    <xdr:to>
      <xdr:col>2</xdr:col>
      <xdr:colOff>514350</xdr:colOff>
      <xdr:row>4</xdr:row>
      <xdr:rowOff>463550</xdr:rowOff>
    </xdr:to>
    <xdr:sp macro="" textlink="">
      <xdr:nvSpPr>
        <xdr:cNvPr id="89" name="7 Decisión">
          <a:extLst>
            <a:ext uri="{FF2B5EF4-FFF2-40B4-BE49-F238E27FC236}">
              <a16:creationId xmlns:a16="http://schemas.microsoft.com/office/drawing/2014/main" xmlns="" id="{00000000-0008-0000-0400-000059000000}"/>
            </a:ext>
          </a:extLst>
        </xdr:cNvPr>
        <xdr:cNvSpPr/>
      </xdr:nvSpPr>
      <xdr:spPr>
        <a:xfrm>
          <a:off x="1638300" y="1400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12</xdr:row>
      <xdr:rowOff>66675</xdr:rowOff>
    </xdr:from>
    <xdr:to>
      <xdr:col>2</xdr:col>
      <xdr:colOff>514350</xdr:colOff>
      <xdr:row>12</xdr:row>
      <xdr:rowOff>463550</xdr:rowOff>
    </xdr:to>
    <xdr:sp macro="" textlink="">
      <xdr:nvSpPr>
        <xdr:cNvPr id="90" name="7 Decisión">
          <a:extLst>
            <a:ext uri="{FF2B5EF4-FFF2-40B4-BE49-F238E27FC236}">
              <a16:creationId xmlns:a16="http://schemas.microsoft.com/office/drawing/2014/main" xmlns="" id="{00000000-0008-0000-0400-00005A000000}"/>
            </a:ext>
          </a:extLst>
        </xdr:cNvPr>
        <xdr:cNvSpPr/>
      </xdr:nvSpPr>
      <xdr:spPr>
        <a:xfrm>
          <a:off x="1638300"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13</xdr:row>
      <xdr:rowOff>66675</xdr:rowOff>
    </xdr:from>
    <xdr:to>
      <xdr:col>2</xdr:col>
      <xdr:colOff>514350</xdr:colOff>
      <xdr:row>13</xdr:row>
      <xdr:rowOff>463550</xdr:rowOff>
    </xdr:to>
    <xdr:sp macro="" textlink="">
      <xdr:nvSpPr>
        <xdr:cNvPr id="91" name="7 Decisión">
          <a:extLst>
            <a:ext uri="{FF2B5EF4-FFF2-40B4-BE49-F238E27FC236}">
              <a16:creationId xmlns:a16="http://schemas.microsoft.com/office/drawing/2014/main" xmlns="" id="{00000000-0008-0000-0400-00005B000000}"/>
            </a:ext>
          </a:extLst>
        </xdr:cNvPr>
        <xdr:cNvSpPr/>
      </xdr:nvSpPr>
      <xdr:spPr>
        <a:xfrm>
          <a:off x="1638300" y="1781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4</xdr:row>
      <xdr:rowOff>66675</xdr:rowOff>
    </xdr:from>
    <xdr:to>
      <xdr:col>12</xdr:col>
      <xdr:colOff>514350</xdr:colOff>
      <xdr:row>4</xdr:row>
      <xdr:rowOff>463550</xdr:rowOff>
    </xdr:to>
    <xdr:sp macro="" textlink="">
      <xdr:nvSpPr>
        <xdr:cNvPr id="103" name="7 Decisión">
          <a:extLst>
            <a:ext uri="{FF2B5EF4-FFF2-40B4-BE49-F238E27FC236}">
              <a16:creationId xmlns:a16="http://schemas.microsoft.com/office/drawing/2014/main" xmlns="" id="{00000000-0008-0000-0400-000067000000}"/>
            </a:ext>
          </a:extLst>
        </xdr:cNvPr>
        <xdr:cNvSpPr/>
      </xdr:nvSpPr>
      <xdr:spPr>
        <a:xfrm>
          <a:off x="9353550" y="1400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12</xdr:row>
      <xdr:rowOff>66675</xdr:rowOff>
    </xdr:from>
    <xdr:to>
      <xdr:col>12</xdr:col>
      <xdr:colOff>514350</xdr:colOff>
      <xdr:row>12</xdr:row>
      <xdr:rowOff>463550</xdr:rowOff>
    </xdr:to>
    <xdr:sp macro="" textlink="">
      <xdr:nvSpPr>
        <xdr:cNvPr id="104" name="7 Decisión">
          <a:extLst>
            <a:ext uri="{FF2B5EF4-FFF2-40B4-BE49-F238E27FC236}">
              <a16:creationId xmlns:a16="http://schemas.microsoft.com/office/drawing/2014/main" xmlns="" id="{00000000-0008-0000-0400-000068000000}"/>
            </a:ext>
          </a:extLst>
        </xdr:cNvPr>
        <xdr:cNvSpPr/>
      </xdr:nvSpPr>
      <xdr:spPr>
        <a:xfrm>
          <a:off x="9353550"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13</xdr:row>
      <xdr:rowOff>66675</xdr:rowOff>
    </xdr:from>
    <xdr:to>
      <xdr:col>12</xdr:col>
      <xdr:colOff>514350</xdr:colOff>
      <xdr:row>13</xdr:row>
      <xdr:rowOff>463550</xdr:rowOff>
    </xdr:to>
    <xdr:sp macro="" textlink="">
      <xdr:nvSpPr>
        <xdr:cNvPr id="105" name="7 Decisión">
          <a:extLst>
            <a:ext uri="{FF2B5EF4-FFF2-40B4-BE49-F238E27FC236}">
              <a16:creationId xmlns:a16="http://schemas.microsoft.com/office/drawing/2014/main" xmlns="" id="{00000000-0008-0000-0400-000069000000}"/>
            </a:ext>
          </a:extLst>
        </xdr:cNvPr>
        <xdr:cNvSpPr/>
      </xdr:nvSpPr>
      <xdr:spPr>
        <a:xfrm>
          <a:off x="9353550" y="1781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4</xdr:row>
      <xdr:rowOff>66675</xdr:rowOff>
    </xdr:from>
    <xdr:to>
      <xdr:col>17</xdr:col>
      <xdr:colOff>514350</xdr:colOff>
      <xdr:row>4</xdr:row>
      <xdr:rowOff>463550</xdr:rowOff>
    </xdr:to>
    <xdr:sp macro="" textlink="">
      <xdr:nvSpPr>
        <xdr:cNvPr id="117" name="7 Decisión">
          <a:extLst>
            <a:ext uri="{FF2B5EF4-FFF2-40B4-BE49-F238E27FC236}">
              <a16:creationId xmlns:a16="http://schemas.microsoft.com/office/drawing/2014/main" xmlns="" id="{00000000-0008-0000-0400-000075000000}"/>
            </a:ext>
          </a:extLst>
        </xdr:cNvPr>
        <xdr:cNvSpPr/>
      </xdr:nvSpPr>
      <xdr:spPr>
        <a:xfrm>
          <a:off x="13211175" y="1400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12</xdr:row>
      <xdr:rowOff>66675</xdr:rowOff>
    </xdr:from>
    <xdr:to>
      <xdr:col>17</xdr:col>
      <xdr:colOff>514350</xdr:colOff>
      <xdr:row>12</xdr:row>
      <xdr:rowOff>463550</xdr:rowOff>
    </xdr:to>
    <xdr:sp macro="" textlink="">
      <xdr:nvSpPr>
        <xdr:cNvPr id="118" name="7 Decisión">
          <a:extLst>
            <a:ext uri="{FF2B5EF4-FFF2-40B4-BE49-F238E27FC236}">
              <a16:creationId xmlns:a16="http://schemas.microsoft.com/office/drawing/2014/main" xmlns="" id="{00000000-0008-0000-0400-000076000000}"/>
            </a:ext>
          </a:extLst>
        </xdr:cNvPr>
        <xdr:cNvSpPr/>
      </xdr:nvSpPr>
      <xdr:spPr>
        <a:xfrm>
          <a:off x="13211175"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13</xdr:row>
      <xdr:rowOff>66675</xdr:rowOff>
    </xdr:from>
    <xdr:to>
      <xdr:col>17</xdr:col>
      <xdr:colOff>514350</xdr:colOff>
      <xdr:row>13</xdr:row>
      <xdr:rowOff>463550</xdr:rowOff>
    </xdr:to>
    <xdr:sp macro="" textlink="">
      <xdr:nvSpPr>
        <xdr:cNvPr id="119" name="7 Decisión">
          <a:extLst>
            <a:ext uri="{FF2B5EF4-FFF2-40B4-BE49-F238E27FC236}">
              <a16:creationId xmlns:a16="http://schemas.microsoft.com/office/drawing/2014/main" xmlns="" id="{00000000-0008-0000-0400-000077000000}"/>
            </a:ext>
          </a:extLst>
        </xdr:cNvPr>
        <xdr:cNvSpPr/>
      </xdr:nvSpPr>
      <xdr:spPr>
        <a:xfrm>
          <a:off x="11068050" y="676275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12</xdr:row>
      <xdr:rowOff>66675</xdr:rowOff>
    </xdr:from>
    <xdr:to>
      <xdr:col>2</xdr:col>
      <xdr:colOff>514350</xdr:colOff>
      <xdr:row>12</xdr:row>
      <xdr:rowOff>463550</xdr:rowOff>
    </xdr:to>
    <xdr:sp macro="" textlink="">
      <xdr:nvSpPr>
        <xdr:cNvPr id="132" name="7 Decisión">
          <a:extLst>
            <a:ext uri="{FF2B5EF4-FFF2-40B4-BE49-F238E27FC236}">
              <a16:creationId xmlns:a16="http://schemas.microsoft.com/office/drawing/2014/main" xmlns="" id="{00000000-0008-0000-0400-000084000000}"/>
            </a:ext>
          </a:extLst>
        </xdr:cNvPr>
        <xdr:cNvSpPr/>
      </xdr:nvSpPr>
      <xdr:spPr>
        <a:xfrm>
          <a:off x="1638300"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13</xdr:row>
      <xdr:rowOff>66675</xdr:rowOff>
    </xdr:from>
    <xdr:to>
      <xdr:col>2</xdr:col>
      <xdr:colOff>514350</xdr:colOff>
      <xdr:row>13</xdr:row>
      <xdr:rowOff>463550</xdr:rowOff>
    </xdr:to>
    <xdr:sp macro="" textlink="">
      <xdr:nvSpPr>
        <xdr:cNvPr id="133" name="7 Decisión">
          <a:extLst>
            <a:ext uri="{FF2B5EF4-FFF2-40B4-BE49-F238E27FC236}">
              <a16:creationId xmlns:a16="http://schemas.microsoft.com/office/drawing/2014/main" xmlns="" id="{00000000-0008-0000-0400-000085000000}"/>
            </a:ext>
          </a:extLst>
        </xdr:cNvPr>
        <xdr:cNvSpPr/>
      </xdr:nvSpPr>
      <xdr:spPr>
        <a:xfrm>
          <a:off x="1638300" y="1781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12</xdr:row>
      <xdr:rowOff>66675</xdr:rowOff>
    </xdr:from>
    <xdr:to>
      <xdr:col>2</xdr:col>
      <xdr:colOff>514350</xdr:colOff>
      <xdr:row>12</xdr:row>
      <xdr:rowOff>463550</xdr:rowOff>
    </xdr:to>
    <xdr:sp macro="" textlink="">
      <xdr:nvSpPr>
        <xdr:cNvPr id="145" name="7 Decisión">
          <a:extLst>
            <a:ext uri="{FF2B5EF4-FFF2-40B4-BE49-F238E27FC236}">
              <a16:creationId xmlns:a16="http://schemas.microsoft.com/office/drawing/2014/main" xmlns="" id="{00000000-0008-0000-0400-000091000000}"/>
            </a:ext>
          </a:extLst>
        </xdr:cNvPr>
        <xdr:cNvSpPr/>
      </xdr:nvSpPr>
      <xdr:spPr>
        <a:xfrm>
          <a:off x="1638300"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13</xdr:row>
      <xdr:rowOff>66675</xdr:rowOff>
    </xdr:from>
    <xdr:to>
      <xdr:col>2</xdr:col>
      <xdr:colOff>514350</xdr:colOff>
      <xdr:row>13</xdr:row>
      <xdr:rowOff>463550</xdr:rowOff>
    </xdr:to>
    <xdr:sp macro="" textlink="">
      <xdr:nvSpPr>
        <xdr:cNvPr id="146" name="7 Decisión">
          <a:extLst>
            <a:ext uri="{FF2B5EF4-FFF2-40B4-BE49-F238E27FC236}">
              <a16:creationId xmlns:a16="http://schemas.microsoft.com/office/drawing/2014/main" xmlns="" id="{00000000-0008-0000-0400-000092000000}"/>
            </a:ext>
          </a:extLst>
        </xdr:cNvPr>
        <xdr:cNvSpPr/>
      </xdr:nvSpPr>
      <xdr:spPr>
        <a:xfrm>
          <a:off x="1638300" y="1781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12</xdr:row>
      <xdr:rowOff>66675</xdr:rowOff>
    </xdr:from>
    <xdr:to>
      <xdr:col>2</xdr:col>
      <xdr:colOff>514350</xdr:colOff>
      <xdr:row>12</xdr:row>
      <xdr:rowOff>463550</xdr:rowOff>
    </xdr:to>
    <xdr:sp macro="" textlink="">
      <xdr:nvSpPr>
        <xdr:cNvPr id="158" name="7 Decisión">
          <a:extLst>
            <a:ext uri="{FF2B5EF4-FFF2-40B4-BE49-F238E27FC236}">
              <a16:creationId xmlns:a16="http://schemas.microsoft.com/office/drawing/2014/main" xmlns="" id="{00000000-0008-0000-0400-00009E000000}"/>
            </a:ext>
          </a:extLst>
        </xdr:cNvPr>
        <xdr:cNvSpPr/>
      </xdr:nvSpPr>
      <xdr:spPr>
        <a:xfrm>
          <a:off x="1638300"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13</xdr:row>
      <xdr:rowOff>66675</xdr:rowOff>
    </xdr:from>
    <xdr:to>
      <xdr:col>2</xdr:col>
      <xdr:colOff>514350</xdr:colOff>
      <xdr:row>13</xdr:row>
      <xdr:rowOff>463550</xdr:rowOff>
    </xdr:to>
    <xdr:sp macro="" textlink="">
      <xdr:nvSpPr>
        <xdr:cNvPr id="159" name="7 Decisión">
          <a:extLst>
            <a:ext uri="{FF2B5EF4-FFF2-40B4-BE49-F238E27FC236}">
              <a16:creationId xmlns:a16="http://schemas.microsoft.com/office/drawing/2014/main" xmlns="" id="{00000000-0008-0000-0400-00009F00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12</xdr:row>
      <xdr:rowOff>66675</xdr:rowOff>
    </xdr:from>
    <xdr:to>
      <xdr:col>7</xdr:col>
      <xdr:colOff>514350</xdr:colOff>
      <xdr:row>12</xdr:row>
      <xdr:rowOff>463550</xdr:rowOff>
    </xdr:to>
    <xdr:sp macro="" textlink="">
      <xdr:nvSpPr>
        <xdr:cNvPr id="171" name="7 Decisión">
          <a:extLst>
            <a:ext uri="{FF2B5EF4-FFF2-40B4-BE49-F238E27FC236}">
              <a16:creationId xmlns:a16="http://schemas.microsoft.com/office/drawing/2014/main" xmlns="" id="{00000000-0008-0000-0400-0000AB000000}"/>
            </a:ext>
          </a:extLst>
        </xdr:cNvPr>
        <xdr:cNvSpPr/>
      </xdr:nvSpPr>
      <xdr:spPr>
        <a:xfrm>
          <a:off x="5495925"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13</xdr:row>
      <xdr:rowOff>66675</xdr:rowOff>
    </xdr:from>
    <xdr:to>
      <xdr:col>7</xdr:col>
      <xdr:colOff>514350</xdr:colOff>
      <xdr:row>13</xdr:row>
      <xdr:rowOff>463550</xdr:rowOff>
    </xdr:to>
    <xdr:sp macro="" textlink="">
      <xdr:nvSpPr>
        <xdr:cNvPr id="172" name="7 Decisión">
          <a:extLst>
            <a:ext uri="{FF2B5EF4-FFF2-40B4-BE49-F238E27FC236}">
              <a16:creationId xmlns:a16="http://schemas.microsoft.com/office/drawing/2014/main" xmlns="" id="{00000000-0008-0000-0400-0000AC000000}"/>
            </a:ext>
          </a:extLst>
        </xdr:cNvPr>
        <xdr:cNvSpPr/>
      </xdr:nvSpPr>
      <xdr:spPr>
        <a:xfrm>
          <a:off x="5495925" y="1781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4</xdr:row>
      <xdr:rowOff>66675</xdr:rowOff>
    </xdr:from>
    <xdr:to>
      <xdr:col>12</xdr:col>
      <xdr:colOff>514350</xdr:colOff>
      <xdr:row>4</xdr:row>
      <xdr:rowOff>463550</xdr:rowOff>
    </xdr:to>
    <xdr:sp macro="" textlink="">
      <xdr:nvSpPr>
        <xdr:cNvPr id="184" name="7 Decisión">
          <a:extLst>
            <a:ext uri="{FF2B5EF4-FFF2-40B4-BE49-F238E27FC236}">
              <a16:creationId xmlns:a16="http://schemas.microsoft.com/office/drawing/2014/main" xmlns="" id="{00000000-0008-0000-0400-0000B8000000}"/>
            </a:ext>
          </a:extLst>
        </xdr:cNvPr>
        <xdr:cNvSpPr/>
      </xdr:nvSpPr>
      <xdr:spPr>
        <a:xfrm>
          <a:off x="9353550" y="1400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12</xdr:row>
      <xdr:rowOff>66675</xdr:rowOff>
    </xdr:from>
    <xdr:to>
      <xdr:col>12</xdr:col>
      <xdr:colOff>514350</xdr:colOff>
      <xdr:row>12</xdr:row>
      <xdr:rowOff>463550</xdr:rowOff>
    </xdr:to>
    <xdr:sp macro="" textlink="">
      <xdr:nvSpPr>
        <xdr:cNvPr id="185" name="7 Decisión">
          <a:extLst>
            <a:ext uri="{FF2B5EF4-FFF2-40B4-BE49-F238E27FC236}">
              <a16:creationId xmlns:a16="http://schemas.microsoft.com/office/drawing/2014/main" xmlns="" id="{00000000-0008-0000-0400-0000B9000000}"/>
            </a:ext>
          </a:extLst>
        </xdr:cNvPr>
        <xdr:cNvSpPr/>
      </xdr:nvSpPr>
      <xdr:spPr>
        <a:xfrm>
          <a:off x="9353550"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12</xdr:row>
      <xdr:rowOff>66675</xdr:rowOff>
    </xdr:from>
    <xdr:to>
      <xdr:col>12</xdr:col>
      <xdr:colOff>514350</xdr:colOff>
      <xdr:row>12</xdr:row>
      <xdr:rowOff>463550</xdr:rowOff>
    </xdr:to>
    <xdr:sp macro="" textlink="">
      <xdr:nvSpPr>
        <xdr:cNvPr id="186" name="7 Decisión">
          <a:extLst>
            <a:ext uri="{FF2B5EF4-FFF2-40B4-BE49-F238E27FC236}">
              <a16:creationId xmlns:a16="http://schemas.microsoft.com/office/drawing/2014/main" xmlns="" id="{00000000-0008-0000-0400-0000BA000000}"/>
            </a:ext>
          </a:extLst>
        </xdr:cNvPr>
        <xdr:cNvSpPr/>
      </xdr:nvSpPr>
      <xdr:spPr>
        <a:xfrm>
          <a:off x="9353550"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13</xdr:row>
      <xdr:rowOff>66675</xdr:rowOff>
    </xdr:from>
    <xdr:to>
      <xdr:col>12</xdr:col>
      <xdr:colOff>514350</xdr:colOff>
      <xdr:row>13</xdr:row>
      <xdr:rowOff>463550</xdr:rowOff>
    </xdr:to>
    <xdr:sp macro="" textlink="">
      <xdr:nvSpPr>
        <xdr:cNvPr id="187" name="7 Decisión">
          <a:extLst>
            <a:ext uri="{FF2B5EF4-FFF2-40B4-BE49-F238E27FC236}">
              <a16:creationId xmlns:a16="http://schemas.microsoft.com/office/drawing/2014/main" xmlns="" id="{00000000-0008-0000-0400-0000BB000000}"/>
            </a:ext>
          </a:extLst>
        </xdr:cNvPr>
        <xdr:cNvSpPr/>
      </xdr:nvSpPr>
      <xdr:spPr>
        <a:xfrm>
          <a:off x="9353550" y="1781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13</xdr:row>
      <xdr:rowOff>66675</xdr:rowOff>
    </xdr:from>
    <xdr:to>
      <xdr:col>12</xdr:col>
      <xdr:colOff>514350</xdr:colOff>
      <xdr:row>13</xdr:row>
      <xdr:rowOff>463550</xdr:rowOff>
    </xdr:to>
    <xdr:sp macro="" textlink="">
      <xdr:nvSpPr>
        <xdr:cNvPr id="188" name="7 Decisión">
          <a:extLst>
            <a:ext uri="{FF2B5EF4-FFF2-40B4-BE49-F238E27FC236}">
              <a16:creationId xmlns:a16="http://schemas.microsoft.com/office/drawing/2014/main" xmlns="" id="{00000000-0008-0000-0400-0000BC000000}"/>
            </a:ext>
          </a:extLst>
        </xdr:cNvPr>
        <xdr:cNvSpPr/>
      </xdr:nvSpPr>
      <xdr:spPr>
        <a:xfrm>
          <a:off x="9353550" y="1781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4</xdr:row>
      <xdr:rowOff>66675</xdr:rowOff>
    </xdr:from>
    <xdr:to>
      <xdr:col>17</xdr:col>
      <xdr:colOff>514350</xdr:colOff>
      <xdr:row>4</xdr:row>
      <xdr:rowOff>463550</xdr:rowOff>
    </xdr:to>
    <xdr:sp macro="" textlink="">
      <xdr:nvSpPr>
        <xdr:cNvPr id="211" name="7 Decisión">
          <a:extLst>
            <a:ext uri="{FF2B5EF4-FFF2-40B4-BE49-F238E27FC236}">
              <a16:creationId xmlns:a16="http://schemas.microsoft.com/office/drawing/2014/main" xmlns="" id="{00000000-0008-0000-0400-0000D3000000}"/>
            </a:ext>
          </a:extLst>
        </xdr:cNvPr>
        <xdr:cNvSpPr/>
      </xdr:nvSpPr>
      <xdr:spPr>
        <a:xfrm>
          <a:off x="13211175" y="1400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4</xdr:row>
      <xdr:rowOff>66675</xdr:rowOff>
    </xdr:from>
    <xdr:to>
      <xdr:col>17</xdr:col>
      <xdr:colOff>514350</xdr:colOff>
      <xdr:row>4</xdr:row>
      <xdr:rowOff>463550</xdr:rowOff>
    </xdr:to>
    <xdr:sp macro="" textlink="">
      <xdr:nvSpPr>
        <xdr:cNvPr id="212" name="7 Decisión">
          <a:extLst>
            <a:ext uri="{FF2B5EF4-FFF2-40B4-BE49-F238E27FC236}">
              <a16:creationId xmlns:a16="http://schemas.microsoft.com/office/drawing/2014/main" xmlns="" id="{00000000-0008-0000-0400-0000D4000000}"/>
            </a:ext>
          </a:extLst>
        </xdr:cNvPr>
        <xdr:cNvSpPr/>
      </xdr:nvSpPr>
      <xdr:spPr>
        <a:xfrm>
          <a:off x="13211175" y="1400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12</xdr:row>
      <xdr:rowOff>66675</xdr:rowOff>
    </xdr:from>
    <xdr:to>
      <xdr:col>17</xdr:col>
      <xdr:colOff>514350</xdr:colOff>
      <xdr:row>12</xdr:row>
      <xdr:rowOff>463550</xdr:rowOff>
    </xdr:to>
    <xdr:sp macro="" textlink="">
      <xdr:nvSpPr>
        <xdr:cNvPr id="213" name="7 Decisión">
          <a:extLst>
            <a:ext uri="{FF2B5EF4-FFF2-40B4-BE49-F238E27FC236}">
              <a16:creationId xmlns:a16="http://schemas.microsoft.com/office/drawing/2014/main" xmlns="" id="{00000000-0008-0000-0400-0000D5000000}"/>
            </a:ext>
          </a:extLst>
        </xdr:cNvPr>
        <xdr:cNvSpPr/>
      </xdr:nvSpPr>
      <xdr:spPr>
        <a:xfrm>
          <a:off x="13211175"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12</xdr:row>
      <xdr:rowOff>66675</xdr:rowOff>
    </xdr:from>
    <xdr:to>
      <xdr:col>17</xdr:col>
      <xdr:colOff>514350</xdr:colOff>
      <xdr:row>12</xdr:row>
      <xdr:rowOff>463550</xdr:rowOff>
    </xdr:to>
    <xdr:sp macro="" textlink="">
      <xdr:nvSpPr>
        <xdr:cNvPr id="214" name="7 Decisión">
          <a:extLst>
            <a:ext uri="{FF2B5EF4-FFF2-40B4-BE49-F238E27FC236}">
              <a16:creationId xmlns:a16="http://schemas.microsoft.com/office/drawing/2014/main" xmlns="" id="{00000000-0008-0000-0400-0000D6000000}"/>
            </a:ext>
          </a:extLst>
        </xdr:cNvPr>
        <xdr:cNvSpPr/>
      </xdr:nvSpPr>
      <xdr:spPr>
        <a:xfrm>
          <a:off x="13211175"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12</xdr:row>
      <xdr:rowOff>66675</xdr:rowOff>
    </xdr:from>
    <xdr:to>
      <xdr:col>17</xdr:col>
      <xdr:colOff>514350</xdr:colOff>
      <xdr:row>12</xdr:row>
      <xdr:rowOff>463550</xdr:rowOff>
    </xdr:to>
    <xdr:sp macro="" textlink="">
      <xdr:nvSpPr>
        <xdr:cNvPr id="215" name="7 Decisión">
          <a:extLst>
            <a:ext uri="{FF2B5EF4-FFF2-40B4-BE49-F238E27FC236}">
              <a16:creationId xmlns:a16="http://schemas.microsoft.com/office/drawing/2014/main" xmlns="" id="{00000000-0008-0000-0400-0000D7000000}"/>
            </a:ext>
          </a:extLst>
        </xdr:cNvPr>
        <xdr:cNvSpPr/>
      </xdr:nvSpPr>
      <xdr:spPr>
        <a:xfrm>
          <a:off x="13211175" y="15906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13</xdr:row>
      <xdr:rowOff>66675</xdr:rowOff>
    </xdr:from>
    <xdr:to>
      <xdr:col>17</xdr:col>
      <xdr:colOff>514350</xdr:colOff>
      <xdr:row>13</xdr:row>
      <xdr:rowOff>463550</xdr:rowOff>
    </xdr:to>
    <xdr:sp macro="" textlink="">
      <xdr:nvSpPr>
        <xdr:cNvPr id="216" name="7 Decisión">
          <a:extLst>
            <a:ext uri="{FF2B5EF4-FFF2-40B4-BE49-F238E27FC236}">
              <a16:creationId xmlns:a16="http://schemas.microsoft.com/office/drawing/2014/main" xmlns="" id="{00000000-0008-0000-0400-0000D8000000}"/>
            </a:ext>
          </a:extLst>
        </xdr:cNvPr>
        <xdr:cNvSpPr/>
      </xdr:nvSpPr>
      <xdr:spPr>
        <a:xfrm>
          <a:off x="13211175" y="1781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13</xdr:row>
      <xdr:rowOff>66675</xdr:rowOff>
    </xdr:from>
    <xdr:to>
      <xdr:col>17</xdr:col>
      <xdr:colOff>514350</xdr:colOff>
      <xdr:row>13</xdr:row>
      <xdr:rowOff>463550</xdr:rowOff>
    </xdr:to>
    <xdr:sp macro="" textlink="">
      <xdr:nvSpPr>
        <xdr:cNvPr id="217" name="7 Decisión">
          <a:extLst>
            <a:ext uri="{FF2B5EF4-FFF2-40B4-BE49-F238E27FC236}">
              <a16:creationId xmlns:a16="http://schemas.microsoft.com/office/drawing/2014/main" xmlns="" id="{00000000-0008-0000-0400-0000D9000000}"/>
            </a:ext>
          </a:extLst>
        </xdr:cNvPr>
        <xdr:cNvSpPr/>
      </xdr:nvSpPr>
      <xdr:spPr>
        <a:xfrm>
          <a:off x="13211175" y="1781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13</xdr:row>
      <xdr:rowOff>66675</xdr:rowOff>
    </xdr:from>
    <xdr:to>
      <xdr:col>17</xdr:col>
      <xdr:colOff>514350</xdr:colOff>
      <xdr:row>13</xdr:row>
      <xdr:rowOff>463550</xdr:rowOff>
    </xdr:to>
    <xdr:sp macro="" textlink="">
      <xdr:nvSpPr>
        <xdr:cNvPr id="218" name="7 Decisión">
          <a:extLst>
            <a:ext uri="{FF2B5EF4-FFF2-40B4-BE49-F238E27FC236}">
              <a16:creationId xmlns:a16="http://schemas.microsoft.com/office/drawing/2014/main" xmlns="" id="{00000000-0008-0000-0400-0000DA000000}"/>
            </a:ext>
          </a:extLst>
        </xdr:cNvPr>
        <xdr:cNvSpPr/>
      </xdr:nvSpPr>
      <xdr:spPr>
        <a:xfrm>
          <a:off x="13211175" y="1781175"/>
          <a:ext cx="419100" cy="1206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14</xdr:row>
      <xdr:rowOff>66675</xdr:rowOff>
    </xdr:from>
    <xdr:to>
      <xdr:col>7</xdr:col>
      <xdr:colOff>514350</xdr:colOff>
      <xdr:row>14</xdr:row>
      <xdr:rowOff>463550</xdr:rowOff>
    </xdr:to>
    <xdr:sp macro="" textlink="">
      <xdr:nvSpPr>
        <xdr:cNvPr id="257" name="7 Decisión">
          <a:extLst>
            <a:ext uri="{FF2B5EF4-FFF2-40B4-BE49-F238E27FC236}">
              <a16:creationId xmlns:a16="http://schemas.microsoft.com/office/drawing/2014/main" xmlns="" id="{00000000-0008-0000-0400-000001010000}"/>
            </a:ext>
          </a:extLst>
        </xdr:cNvPr>
        <xdr:cNvSpPr/>
      </xdr:nvSpPr>
      <xdr:spPr>
        <a:xfrm>
          <a:off x="53149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14</xdr:row>
      <xdr:rowOff>66675</xdr:rowOff>
    </xdr:from>
    <xdr:to>
      <xdr:col>2</xdr:col>
      <xdr:colOff>514350</xdr:colOff>
      <xdr:row>14</xdr:row>
      <xdr:rowOff>463550</xdr:rowOff>
    </xdr:to>
    <xdr:sp macro="" textlink="">
      <xdr:nvSpPr>
        <xdr:cNvPr id="258" name="7 Decisión">
          <a:extLst>
            <a:ext uri="{FF2B5EF4-FFF2-40B4-BE49-F238E27FC236}">
              <a16:creationId xmlns:a16="http://schemas.microsoft.com/office/drawing/2014/main" xmlns="" id="{00000000-0008-0000-0400-000002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14</xdr:row>
      <xdr:rowOff>66675</xdr:rowOff>
    </xdr:from>
    <xdr:to>
      <xdr:col>12</xdr:col>
      <xdr:colOff>514350</xdr:colOff>
      <xdr:row>14</xdr:row>
      <xdr:rowOff>463550</xdr:rowOff>
    </xdr:to>
    <xdr:sp macro="" textlink="">
      <xdr:nvSpPr>
        <xdr:cNvPr id="259" name="7 Decisión">
          <a:extLst>
            <a:ext uri="{FF2B5EF4-FFF2-40B4-BE49-F238E27FC236}">
              <a16:creationId xmlns:a16="http://schemas.microsoft.com/office/drawing/2014/main" xmlns="" id="{00000000-0008-0000-0400-000003010000}"/>
            </a:ext>
          </a:extLst>
        </xdr:cNvPr>
        <xdr:cNvSpPr/>
      </xdr:nvSpPr>
      <xdr:spPr>
        <a:xfrm>
          <a:off x="795337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14</xdr:row>
      <xdr:rowOff>66675</xdr:rowOff>
    </xdr:from>
    <xdr:to>
      <xdr:col>17</xdr:col>
      <xdr:colOff>514350</xdr:colOff>
      <xdr:row>14</xdr:row>
      <xdr:rowOff>463550</xdr:rowOff>
    </xdr:to>
    <xdr:sp macro="" textlink="">
      <xdr:nvSpPr>
        <xdr:cNvPr id="260" name="7 Decisión">
          <a:extLst>
            <a:ext uri="{FF2B5EF4-FFF2-40B4-BE49-F238E27FC236}">
              <a16:creationId xmlns:a16="http://schemas.microsoft.com/office/drawing/2014/main" xmlns="" id="{00000000-0008-0000-0400-000004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14</xdr:row>
      <xdr:rowOff>66675</xdr:rowOff>
    </xdr:from>
    <xdr:to>
      <xdr:col>2</xdr:col>
      <xdr:colOff>514350</xdr:colOff>
      <xdr:row>14</xdr:row>
      <xdr:rowOff>463550</xdr:rowOff>
    </xdr:to>
    <xdr:sp macro="" textlink="">
      <xdr:nvSpPr>
        <xdr:cNvPr id="261" name="7 Decisión">
          <a:extLst>
            <a:ext uri="{FF2B5EF4-FFF2-40B4-BE49-F238E27FC236}">
              <a16:creationId xmlns:a16="http://schemas.microsoft.com/office/drawing/2014/main" xmlns="" id="{00000000-0008-0000-0400-000005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14</xdr:row>
      <xdr:rowOff>66675</xdr:rowOff>
    </xdr:from>
    <xdr:to>
      <xdr:col>2</xdr:col>
      <xdr:colOff>514350</xdr:colOff>
      <xdr:row>14</xdr:row>
      <xdr:rowOff>463550</xdr:rowOff>
    </xdr:to>
    <xdr:sp macro="" textlink="">
      <xdr:nvSpPr>
        <xdr:cNvPr id="262" name="7 Decisión">
          <a:extLst>
            <a:ext uri="{FF2B5EF4-FFF2-40B4-BE49-F238E27FC236}">
              <a16:creationId xmlns:a16="http://schemas.microsoft.com/office/drawing/2014/main" xmlns="" id="{00000000-0008-0000-0400-000006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14</xdr:row>
      <xdr:rowOff>66675</xdr:rowOff>
    </xdr:from>
    <xdr:to>
      <xdr:col>2</xdr:col>
      <xdr:colOff>514350</xdr:colOff>
      <xdr:row>14</xdr:row>
      <xdr:rowOff>463550</xdr:rowOff>
    </xdr:to>
    <xdr:sp macro="" textlink="">
      <xdr:nvSpPr>
        <xdr:cNvPr id="263" name="7 Decisión">
          <a:extLst>
            <a:ext uri="{FF2B5EF4-FFF2-40B4-BE49-F238E27FC236}">
              <a16:creationId xmlns:a16="http://schemas.microsoft.com/office/drawing/2014/main" xmlns="" id="{00000000-0008-0000-0400-000007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14</xdr:row>
      <xdr:rowOff>66675</xdr:rowOff>
    </xdr:from>
    <xdr:to>
      <xdr:col>7</xdr:col>
      <xdr:colOff>514350</xdr:colOff>
      <xdr:row>14</xdr:row>
      <xdr:rowOff>463550</xdr:rowOff>
    </xdr:to>
    <xdr:sp macro="" textlink="">
      <xdr:nvSpPr>
        <xdr:cNvPr id="264" name="7 Decisión">
          <a:extLst>
            <a:ext uri="{FF2B5EF4-FFF2-40B4-BE49-F238E27FC236}">
              <a16:creationId xmlns:a16="http://schemas.microsoft.com/office/drawing/2014/main" xmlns="" id="{00000000-0008-0000-0400-000008010000}"/>
            </a:ext>
          </a:extLst>
        </xdr:cNvPr>
        <xdr:cNvSpPr/>
      </xdr:nvSpPr>
      <xdr:spPr>
        <a:xfrm>
          <a:off x="53149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14</xdr:row>
      <xdr:rowOff>66675</xdr:rowOff>
    </xdr:from>
    <xdr:to>
      <xdr:col>12</xdr:col>
      <xdr:colOff>514350</xdr:colOff>
      <xdr:row>14</xdr:row>
      <xdr:rowOff>463550</xdr:rowOff>
    </xdr:to>
    <xdr:sp macro="" textlink="">
      <xdr:nvSpPr>
        <xdr:cNvPr id="265" name="7 Decisión">
          <a:extLst>
            <a:ext uri="{FF2B5EF4-FFF2-40B4-BE49-F238E27FC236}">
              <a16:creationId xmlns:a16="http://schemas.microsoft.com/office/drawing/2014/main" xmlns="" id="{00000000-0008-0000-0400-000009010000}"/>
            </a:ext>
          </a:extLst>
        </xdr:cNvPr>
        <xdr:cNvSpPr/>
      </xdr:nvSpPr>
      <xdr:spPr>
        <a:xfrm>
          <a:off x="795337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14</xdr:row>
      <xdr:rowOff>66675</xdr:rowOff>
    </xdr:from>
    <xdr:to>
      <xdr:col>12</xdr:col>
      <xdr:colOff>514350</xdr:colOff>
      <xdr:row>14</xdr:row>
      <xdr:rowOff>463550</xdr:rowOff>
    </xdr:to>
    <xdr:sp macro="" textlink="">
      <xdr:nvSpPr>
        <xdr:cNvPr id="266" name="7 Decisión">
          <a:extLst>
            <a:ext uri="{FF2B5EF4-FFF2-40B4-BE49-F238E27FC236}">
              <a16:creationId xmlns:a16="http://schemas.microsoft.com/office/drawing/2014/main" xmlns="" id="{00000000-0008-0000-0400-00000A010000}"/>
            </a:ext>
          </a:extLst>
        </xdr:cNvPr>
        <xdr:cNvSpPr/>
      </xdr:nvSpPr>
      <xdr:spPr>
        <a:xfrm>
          <a:off x="795337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14</xdr:row>
      <xdr:rowOff>66675</xdr:rowOff>
    </xdr:from>
    <xdr:to>
      <xdr:col>17</xdr:col>
      <xdr:colOff>514350</xdr:colOff>
      <xdr:row>14</xdr:row>
      <xdr:rowOff>463550</xdr:rowOff>
    </xdr:to>
    <xdr:sp macro="" textlink="">
      <xdr:nvSpPr>
        <xdr:cNvPr id="267" name="7 Decisión">
          <a:extLst>
            <a:ext uri="{FF2B5EF4-FFF2-40B4-BE49-F238E27FC236}">
              <a16:creationId xmlns:a16="http://schemas.microsoft.com/office/drawing/2014/main" xmlns="" id="{00000000-0008-0000-0400-00000B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14</xdr:row>
      <xdr:rowOff>66675</xdr:rowOff>
    </xdr:from>
    <xdr:to>
      <xdr:col>17</xdr:col>
      <xdr:colOff>514350</xdr:colOff>
      <xdr:row>14</xdr:row>
      <xdr:rowOff>463550</xdr:rowOff>
    </xdr:to>
    <xdr:sp macro="" textlink="">
      <xdr:nvSpPr>
        <xdr:cNvPr id="268" name="7 Decisión">
          <a:extLst>
            <a:ext uri="{FF2B5EF4-FFF2-40B4-BE49-F238E27FC236}">
              <a16:creationId xmlns:a16="http://schemas.microsoft.com/office/drawing/2014/main" xmlns="" id="{00000000-0008-0000-0400-00000C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14</xdr:row>
      <xdr:rowOff>66675</xdr:rowOff>
    </xdr:from>
    <xdr:to>
      <xdr:col>17</xdr:col>
      <xdr:colOff>514350</xdr:colOff>
      <xdr:row>14</xdr:row>
      <xdr:rowOff>463550</xdr:rowOff>
    </xdr:to>
    <xdr:sp macro="" textlink="">
      <xdr:nvSpPr>
        <xdr:cNvPr id="269" name="7 Decisión">
          <a:extLst>
            <a:ext uri="{FF2B5EF4-FFF2-40B4-BE49-F238E27FC236}">
              <a16:creationId xmlns:a16="http://schemas.microsoft.com/office/drawing/2014/main" xmlns="" id="{00000000-0008-0000-0400-00000D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15</xdr:row>
      <xdr:rowOff>66675</xdr:rowOff>
    </xdr:from>
    <xdr:to>
      <xdr:col>7</xdr:col>
      <xdr:colOff>514350</xdr:colOff>
      <xdr:row>15</xdr:row>
      <xdr:rowOff>463550</xdr:rowOff>
    </xdr:to>
    <xdr:sp macro="" textlink="">
      <xdr:nvSpPr>
        <xdr:cNvPr id="275" name="7 Decisión">
          <a:extLst>
            <a:ext uri="{FF2B5EF4-FFF2-40B4-BE49-F238E27FC236}">
              <a16:creationId xmlns:a16="http://schemas.microsoft.com/office/drawing/2014/main" xmlns="" id="{00000000-0008-0000-0400-000013010000}"/>
            </a:ext>
          </a:extLst>
        </xdr:cNvPr>
        <xdr:cNvSpPr/>
      </xdr:nvSpPr>
      <xdr:spPr>
        <a:xfrm>
          <a:off x="53149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15</xdr:row>
      <xdr:rowOff>66675</xdr:rowOff>
    </xdr:from>
    <xdr:to>
      <xdr:col>2</xdr:col>
      <xdr:colOff>514350</xdr:colOff>
      <xdr:row>15</xdr:row>
      <xdr:rowOff>463550</xdr:rowOff>
    </xdr:to>
    <xdr:sp macro="" textlink="">
      <xdr:nvSpPr>
        <xdr:cNvPr id="276" name="7 Decisión">
          <a:extLst>
            <a:ext uri="{FF2B5EF4-FFF2-40B4-BE49-F238E27FC236}">
              <a16:creationId xmlns:a16="http://schemas.microsoft.com/office/drawing/2014/main" xmlns="" id="{00000000-0008-0000-0400-000014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15</xdr:row>
      <xdr:rowOff>66675</xdr:rowOff>
    </xdr:from>
    <xdr:to>
      <xdr:col>12</xdr:col>
      <xdr:colOff>514350</xdr:colOff>
      <xdr:row>15</xdr:row>
      <xdr:rowOff>463550</xdr:rowOff>
    </xdr:to>
    <xdr:sp macro="" textlink="">
      <xdr:nvSpPr>
        <xdr:cNvPr id="277" name="7 Decisión">
          <a:extLst>
            <a:ext uri="{FF2B5EF4-FFF2-40B4-BE49-F238E27FC236}">
              <a16:creationId xmlns:a16="http://schemas.microsoft.com/office/drawing/2014/main" xmlns="" id="{00000000-0008-0000-0400-000015010000}"/>
            </a:ext>
          </a:extLst>
        </xdr:cNvPr>
        <xdr:cNvSpPr/>
      </xdr:nvSpPr>
      <xdr:spPr>
        <a:xfrm>
          <a:off x="795337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15</xdr:row>
      <xdr:rowOff>66675</xdr:rowOff>
    </xdr:from>
    <xdr:to>
      <xdr:col>17</xdr:col>
      <xdr:colOff>514350</xdr:colOff>
      <xdr:row>15</xdr:row>
      <xdr:rowOff>463550</xdr:rowOff>
    </xdr:to>
    <xdr:sp macro="" textlink="">
      <xdr:nvSpPr>
        <xdr:cNvPr id="278" name="7 Decisión">
          <a:extLst>
            <a:ext uri="{FF2B5EF4-FFF2-40B4-BE49-F238E27FC236}">
              <a16:creationId xmlns:a16="http://schemas.microsoft.com/office/drawing/2014/main" xmlns="" id="{00000000-0008-0000-0400-000016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15</xdr:row>
      <xdr:rowOff>66675</xdr:rowOff>
    </xdr:from>
    <xdr:to>
      <xdr:col>2</xdr:col>
      <xdr:colOff>514350</xdr:colOff>
      <xdr:row>15</xdr:row>
      <xdr:rowOff>463550</xdr:rowOff>
    </xdr:to>
    <xdr:sp macro="" textlink="">
      <xdr:nvSpPr>
        <xdr:cNvPr id="279" name="7 Decisión">
          <a:extLst>
            <a:ext uri="{FF2B5EF4-FFF2-40B4-BE49-F238E27FC236}">
              <a16:creationId xmlns:a16="http://schemas.microsoft.com/office/drawing/2014/main" xmlns="" id="{00000000-0008-0000-0400-000017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15</xdr:row>
      <xdr:rowOff>66675</xdr:rowOff>
    </xdr:from>
    <xdr:to>
      <xdr:col>2</xdr:col>
      <xdr:colOff>514350</xdr:colOff>
      <xdr:row>15</xdr:row>
      <xdr:rowOff>463550</xdr:rowOff>
    </xdr:to>
    <xdr:sp macro="" textlink="">
      <xdr:nvSpPr>
        <xdr:cNvPr id="280" name="7 Decisión">
          <a:extLst>
            <a:ext uri="{FF2B5EF4-FFF2-40B4-BE49-F238E27FC236}">
              <a16:creationId xmlns:a16="http://schemas.microsoft.com/office/drawing/2014/main" xmlns="" id="{00000000-0008-0000-0400-000018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15</xdr:row>
      <xdr:rowOff>66675</xdr:rowOff>
    </xdr:from>
    <xdr:to>
      <xdr:col>2</xdr:col>
      <xdr:colOff>514350</xdr:colOff>
      <xdr:row>15</xdr:row>
      <xdr:rowOff>463550</xdr:rowOff>
    </xdr:to>
    <xdr:sp macro="" textlink="">
      <xdr:nvSpPr>
        <xdr:cNvPr id="281" name="7 Decisión">
          <a:extLst>
            <a:ext uri="{FF2B5EF4-FFF2-40B4-BE49-F238E27FC236}">
              <a16:creationId xmlns:a16="http://schemas.microsoft.com/office/drawing/2014/main" xmlns="" id="{00000000-0008-0000-0400-000019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15</xdr:row>
      <xdr:rowOff>66675</xdr:rowOff>
    </xdr:from>
    <xdr:to>
      <xdr:col>7</xdr:col>
      <xdr:colOff>514350</xdr:colOff>
      <xdr:row>15</xdr:row>
      <xdr:rowOff>463550</xdr:rowOff>
    </xdr:to>
    <xdr:sp macro="" textlink="">
      <xdr:nvSpPr>
        <xdr:cNvPr id="282" name="7 Decisión">
          <a:extLst>
            <a:ext uri="{FF2B5EF4-FFF2-40B4-BE49-F238E27FC236}">
              <a16:creationId xmlns:a16="http://schemas.microsoft.com/office/drawing/2014/main" xmlns="" id="{00000000-0008-0000-0400-00001A010000}"/>
            </a:ext>
          </a:extLst>
        </xdr:cNvPr>
        <xdr:cNvSpPr/>
      </xdr:nvSpPr>
      <xdr:spPr>
        <a:xfrm>
          <a:off x="53149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15</xdr:row>
      <xdr:rowOff>66675</xdr:rowOff>
    </xdr:from>
    <xdr:to>
      <xdr:col>12</xdr:col>
      <xdr:colOff>514350</xdr:colOff>
      <xdr:row>15</xdr:row>
      <xdr:rowOff>463550</xdr:rowOff>
    </xdr:to>
    <xdr:sp macro="" textlink="">
      <xdr:nvSpPr>
        <xdr:cNvPr id="283" name="7 Decisión">
          <a:extLst>
            <a:ext uri="{FF2B5EF4-FFF2-40B4-BE49-F238E27FC236}">
              <a16:creationId xmlns:a16="http://schemas.microsoft.com/office/drawing/2014/main" xmlns="" id="{00000000-0008-0000-0400-00001B010000}"/>
            </a:ext>
          </a:extLst>
        </xdr:cNvPr>
        <xdr:cNvSpPr/>
      </xdr:nvSpPr>
      <xdr:spPr>
        <a:xfrm>
          <a:off x="795337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15</xdr:row>
      <xdr:rowOff>66675</xdr:rowOff>
    </xdr:from>
    <xdr:to>
      <xdr:col>12</xdr:col>
      <xdr:colOff>514350</xdr:colOff>
      <xdr:row>15</xdr:row>
      <xdr:rowOff>463550</xdr:rowOff>
    </xdr:to>
    <xdr:sp macro="" textlink="">
      <xdr:nvSpPr>
        <xdr:cNvPr id="284" name="7 Decisión">
          <a:extLst>
            <a:ext uri="{FF2B5EF4-FFF2-40B4-BE49-F238E27FC236}">
              <a16:creationId xmlns:a16="http://schemas.microsoft.com/office/drawing/2014/main" xmlns="" id="{00000000-0008-0000-0400-00001C010000}"/>
            </a:ext>
          </a:extLst>
        </xdr:cNvPr>
        <xdr:cNvSpPr/>
      </xdr:nvSpPr>
      <xdr:spPr>
        <a:xfrm>
          <a:off x="795337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15</xdr:row>
      <xdr:rowOff>66675</xdr:rowOff>
    </xdr:from>
    <xdr:to>
      <xdr:col>17</xdr:col>
      <xdr:colOff>514350</xdr:colOff>
      <xdr:row>15</xdr:row>
      <xdr:rowOff>463550</xdr:rowOff>
    </xdr:to>
    <xdr:sp macro="" textlink="">
      <xdr:nvSpPr>
        <xdr:cNvPr id="285" name="7 Decisión">
          <a:extLst>
            <a:ext uri="{FF2B5EF4-FFF2-40B4-BE49-F238E27FC236}">
              <a16:creationId xmlns:a16="http://schemas.microsoft.com/office/drawing/2014/main" xmlns="" id="{00000000-0008-0000-0400-00001D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15</xdr:row>
      <xdr:rowOff>66675</xdr:rowOff>
    </xdr:from>
    <xdr:to>
      <xdr:col>17</xdr:col>
      <xdr:colOff>514350</xdr:colOff>
      <xdr:row>15</xdr:row>
      <xdr:rowOff>463550</xdr:rowOff>
    </xdr:to>
    <xdr:sp macro="" textlink="">
      <xdr:nvSpPr>
        <xdr:cNvPr id="286" name="7 Decisión">
          <a:extLst>
            <a:ext uri="{FF2B5EF4-FFF2-40B4-BE49-F238E27FC236}">
              <a16:creationId xmlns:a16="http://schemas.microsoft.com/office/drawing/2014/main" xmlns="" id="{00000000-0008-0000-0400-00001E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15</xdr:row>
      <xdr:rowOff>66675</xdr:rowOff>
    </xdr:from>
    <xdr:to>
      <xdr:col>17</xdr:col>
      <xdr:colOff>514350</xdr:colOff>
      <xdr:row>15</xdr:row>
      <xdr:rowOff>463550</xdr:rowOff>
    </xdr:to>
    <xdr:sp macro="" textlink="">
      <xdr:nvSpPr>
        <xdr:cNvPr id="287" name="7 Decisión">
          <a:extLst>
            <a:ext uri="{FF2B5EF4-FFF2-40B4-BE49-F238E27FC236}">
              <a16:creationId xmlns:a16="http://schemas.microsoft.com/office/drawing/2014/main" xmlns="" id="{00000000-0008-0000-0400-00001F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16</xdr:row>
      <xdr:rowOff>66675</xdr:rowOff>
    </xdr:from>
    <xdr:to>
      <xdr:col>7</xdr:col>
      <xdr:colOff>514350</xdr:colOff>
      <xdr:row>16</xdr:row>
      <xdr:rowOff>463550</xdr:rowOff>
    </xdr:to>
    <xdr:sp macro="" textlink="">
      <xdr:nvSpPr>
        <xdr:cNvPr id="293" name="7 Decisión">
          <a:extLst>
            <a:ext uri="{FF2B5EF4-FFF2-40B4-BE49-F238E27FC236}">
              <a16:creationId xmlns:a16="http://schemas.microsoft.com/office/drawing/2014/main" xmlns="" id="{00000000-0008-0000-0400-000025010000}"/>
            </a:ext>
          </a:extLst>
        </xdr:cNvPr>
        <xdr:cNvSpPr/>
      </xdr:nvSpPr>
      <xdr:spPr>
        <a:xfrm>
          <a:off x="53149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16</xdr:row>
      <xdr:rowOff>66675</xdr:rowOff>
    </xdr:from>
    <xdr:to>
      <xdr:col>2</xdr:col>
      <xdr:colOff>514350</xdr:colOff>
      <xdr:row>16</xdr:row>
      <xdr:rowOff>463550</xdr:rowOff>
    </xdr:to>
    <xdr:sp macro="" textlink="">
      <xdr:nvSpPr>
        <xdr:cNvPr id="294" name="7 Decisión">
          <a:extLst>
            <a:ext uri="{FF2B5EF4-FFF2-40B4-BE49-F238E27FC236}">
              <a16:creationId xmlns:a16="http://schemas.microsoft.com/office/drawing/2014/main" xmlns="" id="{00000000-0008-0000-0400-000026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16</xdr:row>
      <xdr:rowOff>66675</xdr:rowOff>
    </xdr:from>
    <xdr:to>
      <xdr:col>12</xdr:col>
      <xdr:colOff>514350</xdr:colOff>
      <xdr:row>16</xdr:row>
      <xdr:rowOff>463550</xdr:rowOff>
    </xdr:to>
    <xdr:sp macro="" textlink="">
      <xdr:nvSpPr>
        <xdr:cNvPr id="295" name="7 Decisión">
          <a:extLst>
            <a:ext uri="{FF2B5EF4-FFF2-40B4-BE49-F238E27FC236}">
              <a16:creationId xmlns:a16="http://schemas.microsoft.com/office/drawing/2014/main" xmlns="" id="{00000000-0008-0000-0400-000027010000}"/>
            </a:ext>
          </a:extLst>
        </xdr:cNvPr>
        <xdr:cNvSpPr/>
      </xdr:nvSpPr>
      <xdr:spPr>
        <a:xfrm>
          <a:off x="795337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16</xdr:row>
      <xdr:rowOff>66675</xdr:rowOff>
    </xdr:from>
    <xdr:to>
      <xdr:col>17</xdr:col>
      <xdr:colOff>514350</xdr:colOff>
      <xdr:row>16</xdr:row>
      <xdr:rowOff>463550</xdr:rowOff>
    </xdr:to>
    <xdr:sp macro="" textlink="">
      <xdr:nvSpPr>
        <xdr:cNvPr id="296" name="7 Decisión">
          <a:extLst>
            <a:ext uri="{FF2B5EF4-FFF2-40B4-BE49-F238E27FC236}">
              <a16:creationId xmlns:a16="http://schemas.microsoft.com/office/drawing/2014/main" xmlns="" id="{00000000-0008-0000-0400-000028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16</xdr:row>
      <xdr:rowOff>66675</xdr:rowOff>
    </xdr:from>
    <xdr:to>
      <xdr:col>2</xdr:col>
      <xdr:colOff>514350</xdr:colOff>
      <xdr:row>16</xdr:row>
      <xdr:rowOff>463550</xdr:rowOff>
    </xdr:to>
    <xdr:sp macro="" textlink="">
      <xdr:nvSpPr>
        <xdr:cNvPr id="297" name="7 Decisión">
          <a:extLst>
            <a:ext uri="{FF2B5EF4-FFF2-40B4-BE49-F238E27FC236}">
              <a16:creationId xmlns:a16="http://schemas.microsoft.com/office/drawing/2014/main" xmlns="" id="{00000000-0008-0000-0400-000029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16</xdr:row>
      <xdr:rowOff>66675</xdr:rowOff>
    </xdr:from>
    <xdr:to>
      <xdr:col>2</xdr:col>
      <xdr:colOff>514350</xdr:colOff>
      <xdr:row>16</xdr:row>
      <xdr:rowOff>463550</xdr:rowOff>
    </xdr:to>
    <xdr:sp macro="" textlink="">
      <xdr:nvSpPr>
        <xdr:cNvPr id="298" name="7 Decisión">
          <a:extLst>
            <a:ext uri="{FF2B5EF4-FFF2-40B4-BE49-F238E27FC236}">
              <a16:creationId xmlns:a16="http://schemas.microsoft.com/office/drawing/2014/main" xmlns="" id="{00000000-0008-0000-0400-00002A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16</xdr:row>
      <xdr:rowOff>66675</xdr:rowOff>
    </xdr:from>
    <xdr:to>
      <xdr:col>2</xdr:col>
      <xdr:colOff>514350</xdr:colOff>
      <xdr:row>16</xdr:row>
      <xdr:rowOff>463550</xdr:rowOff>
    </xdr:to>
    <xdr:sp macro="" textlink="">
      <xdr:nvSpPr>
        <xdr:cNvPr id="299" name="7 Decisión">
          <a:extLst>
            <a:ext uri="{FF2B5EF4-FFF2-40B4-BE49-F238E27FC236}">
              <a16:creationId xmlns:a16="http://schemas.microsoft.com/office/drawing/2014/main" xmlns="" id="{00000000-0008-0000-0400-00002B010000}"/>
            </a:ext>
          </a:extLst>
        </xdr:cNvPr>
        <xdr:cNvSpPr/>
      </xdr:nvSpPr>
      <xdr:spPr>
        <a:xfrm>
          <a:off x="24955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16</xdr:row>
      <xdr:rowOff>66675</xdr:rowOff>
    </xdr:from>
    <xdr:to>
      <xdr:col>7</xdr:col>
      <xdr:colOff>514350</xdr:colOff>
      <xdr:row>16</xdr:row>
      <xdr:rowOff>463550</xdr:rowOff>
    </xdr:to>
    <xdr:sp macro="" textlink="">
      <xdr:nvSpPr>
        <xdr:cNvPr id="300" name="7 Decisión">
          <a:extLst>
            <a:ext uri="{FF2B5EF4-FFF2-40B4-BE49-F238E27FC236}">
              <a16:creationId xmlns:a16="http://schemas.microsoft.com/office/drawing/2014/main" xmlns="" id="{00000000-0008-0000-0400-00002C010000}"/>
            </a:ext>
          </a:extLst>
        </xdr:cNvPr>
        <xdr:cNvSpPr/>
      </xdr:nvSpPr>
      <xdr:spPr>
        <a:xfrm>
          <a:off x="5314950"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16</xdr:row>
      <xdr:rowOff>66675</xdr:rowOff>
    </xdr:from>
    <xdr:to>
      <xdr:col>12</xdr:col>
      <xdr:colOff>514350</xdr:colOff>
      <xdr:row>16</xdr:row>
      <xdr:rowOff>463550</xdr:rowOff>
    </xdr:to>
    <xdr:sp macro="" textlink="">
      <xdr:nvSpPr>
        <xdr:cNvPr id="301" name="7 Decisión">
          <a:extLst>
            <a:ext uri="{FF2B5EF4-FFF2-40B4-BE49-F238E27FC236}">
              <a16:creationId xmlns:a16="http://schemas.microsoft.com/office/drawing/2014/main" xmlns="" id="{00000000-0008-0000-0400-00002D010000}"/>
            </a:ext>
          </a:extLst>
        </xdr:cNvPr>
        <xdr:cNvSpPr/>
      </xdr:nvSpPr>
      <xdr:spPr>
        <a:xfrm>
          <a:off x="795337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16</xdr:row>
      <xdr:rowOff>66675</xdr:rowOff>
    </xdr:from>
    <xdr:to>
      <xdr:col>12</xdr:col>
      <xdr:colOff>514350</xdr:colOff>
      <xdr:row>16</xdr:row>
      <xdr:rowOff>463550</xdr:rowOff>
    </xdr:to>
    <xdr:sp macro="" textlink="">
      <xdr:nvSpPr>
        <xdr:cNvPr id="302" name="7 Decisión">
          <a:extLst>
            <a:ext uri="{FF2B5EF4-FFF2-40B4-BE49-F238E27FC236}">
              <a16:creationId xmlns:a16="http://schemas.microsoft.com/office/drawing/2014/main" xmlns="" id="{00000000-0008-0000-0400-00002E010000}"/>
            </a:ext>
          </a:extLst>
        </xdr:cNvPr>
        <xdr:cNvSpPr/>
      </xdr:nvSpPr>
      <xdr:spPr>
        <a:xfrm>
          <a:off x="795337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16</xdr:row>
      <xdr:rowOff>66675</xdr:rowOff>
    </xdr:from>
    <xdr:to>
      <xdr:col>17</xdr:col>
      <xdr:colOff>514350</xdr:colOff>
      <xdr:row>16</xdr:row>
      <xdr:rowOff>463550</xdr:rowOff>
    </xdr:to>
    <xdr:sp macro="" textlink="">
      <xdr:nvSpPr>
        <xdr:cNvPr id="303" name="7 Decisión">
          <a:extLst>
            <a:ext uri="{FF2B5EF4-FFF2-40B4-BE49-F238E27FC236}">
              <a16:creationId xmlns:a16="http://schemas.microsoft.com/office/drawing/2014/main" xmlns="" id="{00000000-0008-0000-0400-00002F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16</xdr:row>
      <xdr:rowOff>66675</xdr:rowOff>
    </xdr:from>
    <xdr:to>
      <xdr:col>17</xdr:col>
      <xdr:colOff>514350</xdr:colOff>
      <xdr:row>16</xdr:row>
      <xdr:rowOff>463550</xdr:rowOff>
    </xdr:to>
    <xdr:sp macro="" textlink="">
      <xdr:nvSpPr>
        <xdr:cNvPr id="304" name="7 Decisión">
          <a:extLst>
            <a:ext uri="{FF2B5EF4-FFF2-40B4-BE49-F238E27FC236}">
              <a16:creationId xmlns:a16="http://schemas.microsoft.com/office/drawing/2014/main" xmlns="" id="{00000000-0008-0000-0400-000030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16</xdr:row>
      <xdr:rowOff>66675</xdr:rowOff>
    </xdr:from>
    <xdr:to>
      <xdr:col>17</xdr:col>
      <xdr:colOff>514350</xdr:colOff>
      <xdr:row>16</xdr:row>
      <xdr:rowOff>463550</xdr:rowOff>
    </xdr:to>
    <xdr:sp macro="" textlink="">
      <xdr:nvSpPr>
        <xdr:cNvPr id="305" name="7 Decisión">
          <a:extLst>
            <a:ext uri="{FF2B5EF4-FFF2-40B4-BE49-F238E27FC236}">
              <a16:creationId xmlns:a16="http://schemas.microsoft.com/office/drawing/2014/main" xmlns="" id="{00000000-0008-0000-0400-000031010000}"/>
            </a:ext>
          </a:extLst>
        </xdr:cNvPr>
        <xdr:cNvSpPr/>
      </xdr:nvSpPr>
      <xdr:spPr>
        <a:xfrm>
          <a:off x="11058525" y="45053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5</xdr:row>
      <xdr:rowOff>66675</xdr:rowOff>
    </xdr:from>
    <xdr:to>
      <xdr:col>7</xdr:col>
      <xdr:colOff>514350</xdr:colOff>
      <xdr:row>5</xdr:row>
      <xdr:rowOff>463550</xdr:rowOff>
    </xdr:to>
    <xdr:sp macro="" textlink="">
      <xdr:nvSpPr>
        <xdr:cNvPr id="450" name="7 Decisión">
          <a:extLst>
            <a:ext uri="{FF2B5EF4-FFF2-40B4-BE49-F238E27FC236}">
              <a16:creationId xmlns:a16="http://schemas.microsoft.com/office/drawing/2014/main" xmlns="" id="{00000000-0008-0000-0400-0000C2010000}"/>
            </a:ext>
          </a:extLst>
        </xdr:cNvPr>
        <xdr:cNvSpPr/>
      </xdr:nvSpPr>
      <xdr:spPr>
        <a:xfrm>
          <a:off x="53149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51" name="7 Decisión">
          <a:extLst>
            <a:ext uri="{FF2B5EF4-FFF2-40B4-BE49-F238E27FC236}">
              <a16:creationId xmlns:a16="http://schemas.microsoft.com/office/drawing/2014/main" xmlns="" id="{00000000-0008-0000-0400-0000C3010000}"/>
            </a:ext>
          </a:extLst>
        </xdr:cNvPr>
        <xdr:cNvSpPr/>
      </xdr:nvSpPr>
      <xdr:spPr>
        <a:xfrm>
          <a:off x="24955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5</xdr:row>
      <xdr:rowOff>66675</xdr:rowOff>
    </xdr:from>
    <xdr:to>
      <xdr:col>12</xdr:col>
      <xdr:colOff>514350</xdr:colOff>
      <xdr:row>5</xdr:row>
      <xdr:rowOff>463550</xdr:rowOff>
    </xdr:to>
    <xdr:sp macro="" textlink="">
      <xdr:nvSpPr>
        <xdr:cNvPr id="452" name="7 Decisión">
          <a:extLst>
            <a:ext uri="{FF2B5EF4-FFF2-40B4-BE49-F238E27FC236}">
              <a16:creationId xmlns:a16="http://schemas.microsoft.com/office/drawing/2014/main" xmlns="" id="{00000000-0008-0000-0400-0000C4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5</xdr:row>
      <xdr:rowOff>66675</xdr:rowOff>
    </xdr:from>
    <xdr:to>
      <xdr:col>17</xdr:col>
      <xdr:colOff>514350</xdr:colOff>
      <xdr:row>5</xdr:row>
      <xdr:rowOff>463550</xdr:rowOff>
    </xdr:to>
    <xdr:sp macro="" textlink="">
      <xdr:nvSpPr>
        <xdr:cNvPr id="453" name="7 Decisión">
          <a:extLst>
            <a:ext uri="{FF2B5EF4-FFF2-40B4-BE49-F238E27FC236}">
              <a16:creationId xmlns:a16="http://schemas.microsoft.com/office/drawing/2014/main" xmlns="" id="{00000000-0008-0000-0400-0000C5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5</xdr:row>
      <xdr:rowOff>66675</xdr:rowOff>
    </xdr:from>
    <xdr:to>
      <xdr:col>12</xdr:col>
      <xdr:colOff>514350</xdr:colOff>
      <xdr:row>5</xdr:row>
      <xdr:rowOff>463550</xdr:rowOff>
    </xdr:to>
    <xdr:sp macro="" textlink="">
      <xdr:nvSpPr>
        <xdr:cNvPr id="454" name="7 Decisión">
          <a:extLst>
            <a:ext uri="{FF2B5EF4-FFF2-40B4-BE49-F238E27FC236}">
              <a16:creationId xmlns:a16="http://schemas.microsoft.com/office/drawing/2014/main" xmlns="" id="{00000000-0008-0000-0400-0000C6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5</xdr:row>
      <xdr:rowOff>66675</xdr:rowOff>
    </xdr:from>
    <xdr:to>
      <xdr:col>17</xdr:col>
      <xdr:colOff>514350</xdr:colOff>
      <xdr:row>5</xdr:row>
      <xdr:rowOff>463550</xdr:rowOff>
    </xdr:to>
    <xdr:sp macro="" textlink="">
      <xdr:nvSpPr>
        <xdr:cNvPr id="455" name="7 Decisión">
          <a:extLst>
            <a:ext uri="{FF2B5EF4-FFF2-40B4-BE49-F238E27FC236}">
              <a16:creationId xmlns:a16="http://schemas.microsoft.com/office/drawing/2014/main" xmlns="" id="{00000000-0008-0000-0400-0000C7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5</xdr:row>
      <xdr:rowOff>66675</xdr:rowOff>
    </xdr:from>
    <xdr:to>
      <xdr:col>17</xdr:col>
      <xdr:colOff>514350</xdr:colOff>
      <xdr:row>5</xdr:row>
      <xdr:rowOff>463550</xdr:rowOff>
    </xdr:to>
    <xdr:sp macro="" textlink="">
      <xdr:nvSpPr>
        <xdr:cNvPr id="456" name="7 Decisión">
          <a:extLst>
            <a:ext uri="{FF2B5EF4-FFF2-40B4-BE49-F238E27FC236}">
              <a16:creationId xmlns:a16="http://schemas.microsoft.com/office/drawing/2014/main" xmlns="" id="{00000000-0008-0000-0400-0000C8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6</xdr:row>
      <xdr:rowOff>66675</xdr:rowOff>
    </xdr:from>
    <xdr:to>
      <xdr:col>7</xdr:col>
      <xdr:colOff>514350</xdr:colOff>
      <xdr:row>6</xdr:row>
      <xdr:rowOff>463550</xdr:rowOff>
    </xdr:to>
    <xdr:sp macro="" textlink="">
      <xdr:nvSpPr>
        <xdr:cNvPr id="457" name="7 Decisión">
          <a:extLst>
            <a:ext uri="{FF2B5EF4-FFF2-40B4-BE49-F238E27FC236}">
              <a16:creationId xmlns:a16="http://schemas.microsoft.com/office/drawing/2014/main" xmlns="" id="{00000000-0008-0000-0400-0000C9010000}"/>
            </a:ext>
          </a:extLst>
        </xdr:cNvPr>
        <xdr:cNvSpPr/>
      </xdr:nvSpPr>
      <xdr:spPr>
        <a:xfrm>
          <a:off x="53149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6</xdr:row>
      <xdr:rowOff>66675</xdr:rowOff>
    </xdr:from>
    <xdr:to>
      <xdr:col>2</xdr:col>
      <xdr:colOff>514350</xdr:colOff>
      <xdr:row>6</xdr:row>
      <xdr:rowOff>463550</xdr:rowOff>
    </xdr:to>
    <xdr:sp macro="" textlink="">
      <xdr:nvSpPr>
        <xdr:cNvPr id="458" name="7 Decisión">
          <a:extLst>
            <a:ext uri="{FF2B5EF4-FFF2-40B4-BE49-F238E27FC236}">
              <a16:creationId xmlns:a16="http://schemas.microsoft.com/office/drawing/2014/main" xmlns="" id="{00000000-0008-0000-0400-0000CA010000}"/>
            </a:ext>
          </a:extLst>
        </xdr:cNvPr>
        <xdr:cNvSpPr/>
      </xdr:nvSpPr>
      <xdr:spPr>
        <a:xfrm>
          <a:off x="24955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6</xdr:row>
      <xdr:rowOff>66675</xdr:rowOff>
    </xdr:from>
    <xdr:to>
      <xdr:col>12</xdr:col>
      <xdr:colOff>514350</xdr:colOff>
      <xdr:row>6</xdr:row>
      <xdr:rowOff>463550</xdr:rowOff>
    </xdr:to>
    <xdr:sp macro="" textlink="">
      <xdr:nvSpPr>
        <xdr:cNvPr id="459" name="7 Decisión">
          <a:extLst>
            <a:ext uri="{FF2B5EF4-FFF2-40B4-BE49-F238E27FC236}">
              <a16:creationId xmlns:a16="http://schemas.microsoft.com/office/drawing/2014/main" xmlns="" id="{00000000-0008-0000-0400-0000CB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6</xdr:row>
      <xdr:rowOff>66675</xdr:rowOff>
    </xdr:from>
    <xdr:to>
      <xdr:col>17</xdr:col>
      <xdr:colOff>514350</xdr:colOff>
      <xdr:row>6</xdr:row>
      <xdr:rowOff>463550</xdr:rowOff>
    </xdr:to>
    <xdr:sp macro="" textlink="">
      <xdr:nvSpPr>
        <xdr:cNvPr id="460" name="7 Decisión">
          <a:extLst>
            <a:ext uri="{FF2B5EF4-FFF2-40B4-BE49-F238E27FC236}">
              <a16:creationId xmlns:a16="http://schemas.microsoft.com/office/drawing/2014/main" xmlns="" id="{00000000-0008-0000-0400-0000CC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6</xdr:row>
      <xdr:rowOff>66675</xdr:rowOff>
    </xdr:from>
    <xdr:to>
      <xdr:col>12</xdr:col>
      <xdr:colOff>514350</xdr:colOff>
      <xdr:row>6</xdr:row>
      <xdr:rowOff>463550</xdr:rowOff>
    </xdr:to>
    <xdr:sp macro="" textlink="">
      <xdr:nvSpPr>
        <xdr:cNvPr id="461" name="7 Decisión">
          <a:extLst>
            <a:ext uri="{FF2B5EF4-FFF2-40B4-BE49-F238E27FC236}">
              <a16:creationId xmlns:a16="http://schemas.microsoft.com/office/drawing/2014/main" xmlns="" id="{00000000-0008-0000-0400-0000CD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6</xdr:row>
      <xdr:rowOff>66675</xdr:rowOff>
    </xdr:from>
    <xdr:to>
      <xdr:col>17</xdr:col>
      <xdr:colOff>514350</xdr:colOff>
      <xdr:row>6</xdr:row>
      <xdr:rowOff>463550</xdr:rowOff>
    </xdr:to>
    <xdr:sp macro="" textlink="">
      <xdr:nvSpPr>
        <xdr:cNvPr id="462" name="7 Decisión">
          <a:extLst>
            <a:ext uri="{FF2B5EF4-FFF2-40B4-BE49-F238E27FC236}">
              <a16:creationId xmlns:a16="http://schemas.microsoft.com/office/drawing/2014/main" xmlns="" id="{00000000-0008-0000-0400-0000CE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6</xdr:row>
      <xdr:rowOff>66675</xdr:rowOff>
    </xdr:from>
    <xdr:to>
      <xdr:col>17</xdr:col>
      <xdr:colOff>514350</xdr:colOff>
      <xdr:row>6</xdr:row>
      <xdr:rowOff>463550</xdr:rowOff>
    </xdr:to>
    <xdr:sp macro="" textlink="">
      <xdr:nvSpPr>
        <xdr:cNvPr id="463" name="7 Decisión">
          <a:extLst>
            <a:ext uri="{FF2B5EF4-FFF2-40B4-BE49-F238E27FC236}">
              <a16:creationId xmlns:a16="http://schemas.microsoft.com/office/drawing/2014/main" xmlns="" id="{00000000-0008-0000-0400-0000CF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7</xdr:row>
      <xdr:rowOff>66675</xdr:rowOff>
    </xdr:from>
    <xdr:to>
      <xdr:col>7</xdr:col>
      <xdr:colOff>514350</xdr:colOff>
      <xdr:row>7</xdr:row>
      <xdr:rowOff>463550</xdr:rowOff>
    </xdr:to>
    <xdr:sp macro="" textlink="">
      <xdr:nvSpPr>
        <xdr:cNvPr id="464" name="7 Decisión">
          <a:extLst>
            <a:ext uri="{FF2B5EF4-FFF2-40B4-BE49-F238E27FC236}">
              <a16:creationId xmlns:a16="http://schemas.microsoft.com/office/drawing/2014/main" xmlns="" id="{00000000-0008-0000-0400-0000D0010000}"/>
            </a:ext>
          </a:extLst>
        </xdr:cNvPr>
        <xdr:cNvSpPr/>
      </xdr:nvSpPr>
      <xdr:spPr>
        <a:xfrm>
          <a:off x="53149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7</xdr:row>
      <xdr:rowOff>66675</xdr:rowOff>
    </xdr:from>
    <xdr:to>
      <xdr:col>2</xdr:col>
      <xdr:colOff>514350</xdr:colOff>
      <xdr:row>7</xdr:row>
      <xdr:rowOff>463550</xdr:rowOff>
    </xdr:to>
    <xdr:sp macro="" textlink="">
      <xdr:nvSpPr>
        <xdr:cNvPr id="465" name="7 Decisión">
          <a:extLst>
            <a:ext uri="{FF2B5EF4-FFF2-40B4-BE49-F238E27FC236}">
              <a16:creationId xmlns:a16="http://schemas.microsoft.com/office/drawing/2014/main" xmlns="" id="{00000000-0008-0000-0400-0000D1010000}"/>
            </a:ext>
          </a:extLst>
        </xdr:cNvPr>
        <xdr:cNvSpPr/>
      </xdr:nvSpPr>
      <xdr:spPr>
        <a:xfrm>
          <a:off x="24955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7</xdr:row>
      <xdr:rowOff>66675</xdr:rowOff>
    </xdr:from>
    <xdr:to>
      <xdr:col>12</xdr:col>
      <xdr:colOff>514350</xdr:colOff>
      <xdr:row>7</xdr:row>
      <xdr:rowOff>463550</xdr:rowOff>
    </xdr:to>
    <xdr:sp macro="" textlink="">
      <xdr:nvSpPr>
        <xdr:cNvPr id="466" name="7 Decisión">
          <a:extLst>
            <a:ext uri="{FF2B5EF4-FFF2-40B4-BE49-F238E27FC236}">
              <a16:creationId xmlns:a16="http://schemas.microsoft.com/office/drawing/2014/main" xmlns="" id="{00000000-0008-0000-0400-0000D2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7</xdr:row>
      <xdr:rowOff>66675</xdr:rowOff>
    </xdr:from>
    <xdr:to>
      <xdr:col>17</xdr:col>
      <xdr:colOff>514350</xdr:colOff>
      <xdr:row>7</xdr:row>
      <xdr:rowOff>463550</xdr:rowOff>
    </xdr:to>
    <xdr:sp macro="" textlink="">
      <xdr:nvSpPr>
        <xdr:cNvPr id="467" name="7 Decisión">
          <a:extLst>
            <a:ext uri="{FF2B5EF4-FFF2-40B4-BE49-F238E27FC236}">
              <a16:creationId xmlns:a16="http://schemas.microsoft.com/office/drawing/2014/main" xmlns="" id="{00000000-0008-0000-0400-0000D3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7</xdr:row>
      <xdr:rowOff>66675</xdr:rowOff>
    </xdr:from>
    <xdr:to>
      <xdr:col>12</xdr:col>
      <xdr:colOff>514350</xdr:colOff>
      <xdr:row>7</xdr:row>
      <xdr:rowOff>463550</xdr:rowOff>
    </xdr:to>
    <xdr:sp macro="" textlink="">
      <xdr:nvSpPr>
        <xdr:cNvPr id="468" name="7 Decisión">
          <a:extLst>
            <a:ext uri="{FF2B5EF4-FFF2-40B4-BE49-F238E27FC236}">
              <a16:creationId xmlns:a16="http://schemas.microsoft.com/office/drawing/2014/main" xmlns="" id="{00000000-0008-0000-0400-0000D4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7</xdr:row>
      <xdr:rowOff>66675</xdr:rowOff>
    </xdr:from>
    <xdr:to>
      <xdr:col>17</xdr:col>
      <xdr:colOff>514350</xdr:colOff>
      <xdr:row>7</xdr:row>
      <xdr:rowOff>463550</xdr:rowOff>
    </xdr:to>
    <xdr:sp macro="" textlink="">
      <xdr:nvSpPr>
        <xdr:cNvPr id="469" name="7 Decisión">
          <a:extLst>
            <a:ext uri="{FF2B5EF4-FFF2-40B4-BE49-F238E27FC236}">
              <a16:creationId xmlns:a16="http://schemas.microsoft.com/office/drawing/2014/main" xmlns="" id="{00000000-0008-0000-0400-0000D5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7</xdr:row>
      <xdr:rowOff>66675</xdr:rowOff>
    </xdr:from>
    <xdr:to>
      <xdr:col>17</xdr:col>
      <xdr:colOff>514350</xdr:colOff>
      <xdr:row>7</xdr:row>
      <xdr:rowOff>463550</xdr:rowOff>
    </xdr:to>
    <xdr:sp macro="" textlink="">
      <xdr:nvSpPr>
        <xdr:cNvPr id="470" name="7 Decisión">
          <a:extLst>
            <a:ext uri="{FF2B5EF4-FFF2-40B4-BE49-F238E27FC236}">
              <a16:creationId xmlns:a16="http://schemas.microsoft.com/office/drawing/2014/main" xmlns="" id="{00000000-0008-0000-0400-0000D6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8</xdr:row>
      <xdr:rowOff>66675</xdr:rowOff>
    </xdr:from>
    <xdr:to>
      <xdr:col>7</xdr:col>
      <xdr:colOff>514350</xdr:colOff>
      <xdr:row>8</xdr:row>
      <xdr:rowOff>463550</xdr:rowOff>
    </xdr:to>
    <xdr:sp macro="" textlink="">
      <xdr:nvSpPr>
        <xdr:cNvPr id="471" name="7 Decisión">
          <a:extLst>
            <a:ext uri="{FF2B5EF4-FFF2-40B4-BE49-F238E27FC236}">
              <a16:creationId xmlns:a16="http://schemas.microsoft.com/office/drawing/2014/main" xmlns="" id="{00000000-0008-0000-0400-0000D7010000}"/>
            </a:ext>
          </a:extLst>
        </xdr:cNvPr>
        <xdr:cNvSpPr/>
      </xdr:nvSpPr>
      <xdr:spPr>
        <a:xfrm>
          <a:off x="53149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8</xdr:row>
      <xdr:rowOff>66675</xdr:rowOff>
    </xdr:from>
    <xdr:to>
      <xdr:col>2</xdr:col>
      <xdr:colOff>514350</xdr:colOff>
      <xdr:row>8</xdr:row>
      <xdr:rowOff>463550</xdr:rowOff>
    </xdr:to>
    <xdr:sp macro="" textlink="">
      <xdr:nvSpPr>
        <xdr:cNvPr id="472" name="7 Decisión">
          <a:extLst>
            <a:ext uri="{FF2B5EF4-FFF2-40B4-BE49-F238E27FC236}">
              <a16:creationId xmlns:a16="http://schemas.microsoft.com/office/drawing/2014/main" xmlns="" id="{00000000-0008-0000-0400-0000D8010000}"/>
            </a:ext>
          </a:extLst>
        </xdr:cNvPr>
        <xdr:cNvSpPr/>
      </xdr:nvSpPr>
      <xdr:spPr>
        <a:xfrm>
          <a:off x="24955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8</xdr:row>
      <xdr:rowOff>66675</xdr:rowOff>
    </xdr:from>
    <xdr:to>
      <xdr:col>12</xdr:col>
      <xdr:colOff>514350</xdr:colOff>
      <xdr:row>8</xdr:row>
      <xdr:rowOff>463550</xdr:rowOff>
    </xdr:to>
    <xdr:sp macro="" textlink="">
      <xdr:nvSpPr>
        <xdr:cNvPr id="473" name="7 Decisión">
          <a:extLst>
            <a:ext uri="{FF2B5EF4-FFF2-40B4-BE49-F238E27FC236}">
              <a16:creationId xmlns:a16="http://schemas.microsoft.com/office/drawing/2014/main" xmlns="" id="{00000000-0008-0000-0400-0000D9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8</xdr:row>
      <xdr:rowOff>66675</xdr:rowOff>
    </xdr:from>
    <xdr:to>
      <xdr:col>17</xdr:col>
      <xdr:colOff>514350</xdr:colOff>
      <xdr:row>8</xdr:row>
      <xdr:rowOff>463550</xdr:rowOff>
    </xdr:to>
    <xdr:sp macro="" textlink="">
      <xdr:nvSpPr>
        <xdr:cNvPr id="474" name="7 Decisión">
          <a:extLst>
            <a:ext uri="{FF2B5EF4-FFF2-40B4-BE49-F238E27FC236}">
              <a16:creationId xmlns:a16="http://schemas.microsoft.com/office/drawing/2014/main" xmlns="" id="{00000000-0008-0000-0400-0000DA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8</xdr:row>
      <xdr:rowOff>66675</xdr:rowOff>
    </xdr:from>
    <xdr:to>
      <xdr:col>12</xdr:col>
      <xdr:colOff>514350</xdr:colOff>
      <xdr:row>8</xdr:row>
      <xdr:rowOff>463550</xdr:rowOff>
    </xdr:to>
    <xdr:sp macro="" textlink="">
      <xdr:nvSpPr>
        <xdr:cNvPr id="475" name="7 Decisión">
          <a:extLst>
            <a:ext uri="{FF2B5EF4-FFF2-40B4-BE49-F238E27FC236}">
              <a16:creationId xmlns:a16="http://schemas.microsoft.com/office/drawing/2014/main" xmlns="" id="{00000000-0008-0000-0400-0000DB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8</xdr:row>
      <xdr:rowOff>66675</xdr:rowOff>
    </xdr:from>
    <xdr:to>
      <xdr:col>17</xdr:col>
      <xdr:colOff>514350</xdr:colOff>
      <xdr:row>8</xdr:row>
      <xdr:rowOff>463550</xdr:rowOff>
    </xdr:to>
    <xdr:sp macro="" textlink="">
      <xdr:nvSpPr>
        <xdr:cNvPr id="476" name="7 Decisión">
          <a:extLst>
            <a:ext uri="{FF2B5EF4-FFF2-40B4-BE49-F238E27FC236}">
              <a16:creationId xmlns:a16="http://schemas.microsoft.com/office/drawing/2014/main" xmlns="" id="{00000000-0008-0000-0400-0000DC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8</xdr:row>
      <xdr:rowOff>66675</xdr:rowOff>
    </xdr:from>
    <xdr:to>
      <xdr:col>17</xdr:col>
      <xdr:colOff>514350</xdr:colOff>
      <xdr:row>8</xdr:row>
      <xdr:rowOff>463550</xdr:rowOff>
    </xdr:to>
    <xdr:sp macro="" textlink="">
      <xdr:nvSpPr>
        <xdr:cNvPr id="477" name="7 Decisión">
          <a:extLst>
            <a:ext uri="{FF2B5EF4-FFF2-40B4-BE49-F238E27FC236}">
              <a16:creationId xmlns:a16="http://schemas.microsoft.com/office/drawing/2014/main" xmlns="" id="{00000000-0008-0000-0400-0000DD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9</xdr:row>
      <xdr:rowOff>66675</xdr:rowOff>
    </xdr:from>
    <xdr:to>
      <xdr:col>7</xdr:col>
      <xdr:colOff>514350</xdr:colOff>
      <xdr:row>9</xdr:row>
      <xdr:rowOff>463550</xdr:rowOff>
    </xdr:to>
    <xdr:sp macro="" textlink="">
      <xdr:nvSpPr>
        <xdr:cNvPr id="478" name="7 Decisión">
          <a:extLst>
            <a:ext uri="{FF2B5EF4-FFF2-40B4-BE49-F238E27FC236}">
              <a16:creationId xmlns:a16="http://schemas.microsoft.com/office/drawing/2014/main" xmlns="" id="{00000000-0008-0000-0400-0000DE010000}"/>
            </a:ext>
          </a:extLst>
        </xdr:cNvPr>
        <xdr:cNvSpPr/>
      </xdr:nvSpPr>
      <xdr:spPr>
        <a:xfrm>
          <a:off x="53149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9</xdr:row>
      <xdr:rowOff>66675</xdr:rowOff>
    </xdr:from>
    <xdr:to>
      <xdr:col>2</xdr:col>
      <xdr:colOff>514350</xdr:colOff>
      <xdr:row>9</xdr:row>
      <xdr:rowOff>463550</xdr:rowOff>
    </xdr:to>
    <xdr:sp macro="" textlink="">
      <xdr:nvSpPr>
        <xdr:cNvPr id="479" name="7 Decisión">
          <a:extLst>
            <a:ext uri="{FF2B5EF4-FFF2-40B4-BE49-F238E27FC236}">
              <a16:creationId xmlns:a16="http://schemas.microsoft.com/office/drawing/2014/main" xmlns="" id="{00000000-0008-0000-0400-0000DF010000}"/>
            </a:ext>
          </a:extLst>
        </xdr:cNvPr>
        <xdr:cNvSpPr/>
      </xdr:nvSpPr>
      <xdr:spPr>
        <a:xfrm>
          <a:off x="24955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9</xdr:row>
      <xdr:rowOff>66675</xdr:rowOff>
    </xdr:from>
    <xdr:to>
      <xdr:col>12</xdr:col>
      <xdr:colOff>514350</xdr:colOff>
      <xdr:row>9</xdr:row>
      <xdr:rowOff>463550</xdr:rowOff>
    </xdr:to>
    <xdr:sp macro="" textlink="">
      <xdr:nvSpPr>
        <xdr:cNvPr id="480" name="7 Decisión">
          <a:extLst>
            <a:ext uri="{FF2B5EF4-FFF2-40B4-BE49-F238E27FC236}">
              <a16:creationId xmlns:a16="http://schemas.microsoft.com/office/drawing/2014/main" xmlns="" id="{00000000-0008-0000-0400-0000E0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9</xdr:row>
      <xdr:rowOff>66675</xdr:rowOff>
    </xdr:from>
    <xdr:to>
      <xdr:col>17</xdr:col>
      <xdr:colOff>514350</xdr:colOff>
      <xdr:row>9</xdr:row>
      <xdr:rowOff>463550</xdr:rowOff>
    </xdr:to>
    <xdr:sp macro="" textlink="">
      <xdr:nvSpPr>
        <xdr:cNvPr id="481" name="7 Decisión">
          <a:extLst>
            <a:ext uri="{FF2B5EF4-FFF2-40B4-BE49-F238E27FC236}">
              <a16:creationId xmlns:a16="http://schemas.microsoft.com/office/drawing/2014/main" xmlns="" id="{00000000-0008-0000-0400-0000E1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9</xdr:row>
      <xdr:rowOff>66675</xdr:rowOff>
    </xdr:from>
    <xdr:to>
      <xdr:col>12</xdr:col>
      <xdr:colOff>514350</xdr:colOff>
      <xdr:row>9</xdr:row>
      <xdr:rowOff>463550</xdr:rowOff>
    </xdr:to>
    <xdr:sp macro="" textlink="">
      <xdr:nvSpPr>
        <xdr:cNvPr id="482" name="7 Decisión">
          <a:extLst>
            <a:ext uri="{FF2B5EF4-FFF2-40B4-BE49-F238E27FC236}">
              <a16:creationId xmlns:a16="http://schemas.microsoft.com/office/drawing/2014/main" xmlns="" id="{00000000-0008-0000-0400-0000E2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9</xdr:row>
      <xdr:rowOff>66675</xdr:rowOff>
    </xdr:from>
    <xdr:to>
      <xdr:col>17</xdr:col>
      <xdr:colOff>514350</xdr:colOff>
      <xdr:row>9</xdr:row>
      <xdr:rowOff>463550</xdr:rowOff>
    </xdr:to>
    <xdr:sp macro="" textlink="">
      <xdr:nvSpPr>
        <xdr:cNvPr id="483" name="7 Decisión">
          <a:extLst>
            <a:ext uri="{FF2B5EF4-FFF2-40B4-BE49-F238E27FC236}">
              <a16:creationId xmlns:a16="http://schemas.microsoft.com/office/drawing/2014/main" xmlns="" id="{00000000-0008-0000-0400-0000E3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9</xdr:row>
      <xdr:rowOff>66675</xdr:rowOff>
    </xdr:from>
    <xdr:to>
      <xdr:col>17</xdr:col>
      <xdr:colOff>514350</xdr:colOff>
      <xdr:row>9</xdr:row>
      <xdr:rowOff>463550</xdr:rowOff>
    </xdr:to>
    <xdr:sp macro="" textlink="">
      <xdr:nvSpPr>
        <xdr:cNvPr id="484" name="7 Decisión">
          <a:extLst>
            <a:ext uri="{FF2B5EF4-FFF2-40B4-BE49-F238E27FC236}">
              <a16:creationId xmlns:a16="http://schemas.microsoft.com/office/drawing/2014/main" xmlns="" id="{00000000-0008-0000-0400-0000E4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11</xdr:row>
      <xdr:rowOff>66675</xdr:rowOff>
    </xdr:from>
    <xdr:to>
      <xdr:col>7</xdr:col>
      <xdr:colOff>514350</xdr:colOff>
      <xdr:row>11</xdr:row>
      <xdr:rowOff>463550</xdr:rowOff>
    </xdr:to>
    <xdr:sp macro="" textlink="">
      <xdr:nvSpPr>
        <xdr:cNvPr id="492" name="7 Decisión">
          <a:extLst>
            <a:ext uri="{FF2B5EF4-FFF2-40B4-BE49-F238E27FC236}">
              <a16:creationId xmlns:a16="http://schemas.microsoft.com/office/drawing/2014/main" xmlns="" id="{00000000-0008-0000-0400-0000EC010000}"/>
            </a:ext>
          </a:extLst>
        </xdr:cNvPr>
        <xdr:cNvSpPr/>
      </xdr:nvSpPr>
      <xdr:spPr>
        <a:xfrm>
          <a:off x="53149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11</xdr:row>
      <xdr:rowOff>66675</xdr:rowOff>
    </xdr:from>
    <xdr:to>
      <xdr:col>2</xdr:col>
      <xdr:colOff>514350</xdr:colOff>
      <xdr:row>11</xdr:row>
      <xdr:rowOff>463550</xdr:rowOff>
    </xdr:to>
    <xdr:sp macro="" textlink="">
      <xdr:nvSpPr>
        <xdr:cNvPr id="493" name="7 Decisión">
          <a:extLst>
            <a:ext uri="{FF2B5EF4-FFF2-40B4-BE49-F238E27FC236}">
              <a16:creationId xmlns:a16="http://schemas.microsoft.com/office/drawing/2014/main" xmlns="" id="{00000000-0008-0000-0400-0000ED010000}"/>
            </a:ext>
          </a:extLst>
        </xdr:cNvPr>
        <xdr:cNvSpPr/>
      </xdr:nvSpPr>
      <xdr:spPr>
        <a:xfrm>
          <a:off x="2495550"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11</xdr:row>
      <xdr:rowOff>66675</xdr:rowOff>
    </xdr:from>
    <xdr:to>
      <xdr:col>12</xdr:col>
      <xdr:colOff>514350</xdr:colOff>
      <xdr:row>11</xdr:row>
      <xdr:rowOff>463550</xdr:rowOff>
    </xdr:to>
    <xdr:sp macro="" textlink="">
      <xdr:nvSpPr>
        <xdr:cNvPr id="494" name="7 Decisión">
          <a:extLst>
            <a:ext uri="{FF2B5EF4-FFF2-40B4-BE49-F238E27FC236}">
              <a16:creationId xmlns:a16="http://schemas.microsoft.com/office/drawing/2014/main" xmlns="" id="{00000000-0008-0000-0400-0000EE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11</xdr:row>
      <xdr:rowOff>66675</xdr:rowOff>
    </xdr:from>
    <xdr:to>
      <xdr:col>17</xdr:col>
      <xdr:colOff>514350</xdr:colOff>
      <xdr:row>11</xdr:row>
      <xdr:rowOff>463550</xdr:rowOff>
    </xdr:to>
    <xdr:sp macro="" textlink="">
      <xdr:nvSpPr>
        <xdr:cNvPr id="495" name="7 Decisión">
          <a:extLst>
            <a:ext uri="{FF2B5EF4-FFF2-40B4-BE49-F238E27FC236}">
              <a16:creationId xmlns:a16="http://schemas.microsoft.com/office/drawing/2014/main" xmlns="" id="{00000000-0008-0000-0400-0000EF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11</xdr:row>
      <xdr:rowOff>66675</xdr:rowOff>
    </xdr:from>
    <xdr:to>
      <xdr:col>12</xdr:col>
      <xdr:colOff>514350</xdr:colOff>
      <xdr:row>11</xdr:row>
      <xdr:rowOff>463550</xdr:rowOff>
    </xdr:to>
    <xdr:sp macro="" textlink="">
      <xdr:nvSpPr>
        <xdr:cNvPr id="496" name="7 Decisión">
          <a:extLst>
            <a:ext uri="{FF2B5EF4-FFF2-40B4-BE49-F238E27FC236}">
              <a16:creationId xmlns:a16="http://schemas.microsoft.com/office/drawing/2014/main" xmlns="" id="{00000000-0008-0000-0400-0000F0010000}"/>
            </a:ext>
          </a:extLst>
        </xdr:cNvPr>
        <xdr:cNvSpPr/>
      </xdr:nvSpPr>
      <xdr:spPr>
        <a:xfrm>
          <a:off x="795337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11</xdr:row>
      <xdr:rowOff>66675</xdr:rowOff>
    </xdr:from>
    <xdr:to>
      <xdr:col>17</xdr:col>
      <xdr:colOff>514350</xdr:colOff>
      <xdr:row>11</xdr:row>
      <xdr:rowOff>463550</xdr:rowOff>
    </xdr:to>
    <xdr:sp macro="" textlink="">
      <xdr:nvSpPr>
        <xdr:cNvPr id="497" name="7 Decisión">
          <a:extLst>
            <a:ext uri="{FF2B5EF4-FFF2-40B4-BE49-F238E27FC236}">
              <a16:creationId xmlns:a16="http://schemas.microsoft.com/office/drawing/2014/main" xmlns="" id="{00000000-0008-0000-0400-0000F1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11</xdr:row>
      <xdr:rowOff>66675</xdr:rowOff>
    </xdr:from>
    <xdr:to>
      <xdr:col>17</xdr:col>
      <xdr:colOff>514350</xdr:colOff>
      <xdr:row>11</xdr:row>
      <xdr:rowOff>463550</xdr:rowOff>
    </xdr:to>
    <xdr:sp macro="" textlink="">
      <xdr:nvSpPr>
        <xdr:cNvPr id="498" name="7 Decisión">
          <a:extLst>
            <a:ext uri="{FF2B5EF4-FFF2-40B4-BE49-F238E27FC236}">
              <a16:creationId xmlns:a16="http://schemas.microsoft.com/office/drawing/2014/main" xmlns="" id="{00000000-0008-0000-0400-0000F2010000}"/>
            </a:ext>
          </a:extLst>
        </xdr:cNvPr>
        <xdr:cNvSpPr/>
      </xdr:nvSpPr>
      <xdr:spPr>
        <a:xfrm>
          <a:off x="11058525" y="34766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18</xdr:col>
      <xdr:colOff>155118</xdr:colOff>
      <xdr:row>5</xdr:row>
      <xdr:rowOff>34018</xdr:rowOff>
    </xdr:from>
    <xdr:to>
      <xdr:col>18</xdr:col>
      <xdr:colOff>665389</xdr:colOff>
      <xdr:row>5</xdr:row>
      <xdr:rowOff>489860</xdr:rowOff>
    </xdr:to>
    <xdr:grpSp>
      <xdr:nvGrpSpPr>
        <xdr:cNvPr id="499" name="Grupo 115">
          <a:extLst>
            <a:ext uri="{FF2B5EF4-FFF2-40B4-BE49-F238E27FC236}">
              <a16:creationId xmlns:a16="http://schemas.microsoft.com/office/drawing/2014/main" xmlns="" id="{00000000-0008-0000-0400-0000F3010000}"/>
            </a:ext>
          </a:extLst>
        </xdr:cNvPr>
        <xdr:cNvGrpSpPr/>
      </xdr:nvGrpSpPr>
      <xdr:grpSpPr>
        <a:xfrm>
          <a:off x="11756568" y="3129643"/>
          <a:ext cx="510271" cy="455842"/>
          <a:chOff x="7826041" y="2140612"/>
          <a:chExt cx="663745" cy="551955"/>
        </a:xfrm>
        <a:noFill/>
      </xdr:grpSpPr>
      <xdr:sp macro="" textlink="">
        <xdr:nvSpPr>
          <xdr:cNvPr id="500" name="Rombo 116">
            <a:extLst>
              <a:ext uri="{FF2B5EF4-FFF2-40B4-BE49-F238E27FC236}">
                <a16:creationId xmlns:a16="http://schemas.microsoft.com/office/drawing/2014/main" xmlns="" id="{00000000-0008-0000-0400-0000F4010000}"/>
              </a:ext>
            </a:extLst>
          </xdr:cNvPr>
          <xdr:cNvSpPr/>
        </xdr:nvSpPr>
        <xdr:spPr bwMode="auto">
          <a:xfrm>
            <a:off x="7987966" y="2416342"/>
            <a:ext cx="331871"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01" name="Rombo 117">
            <a:extLst>
              <a:ext uri="{FF2B5EF4-FFF2-40B4-BE49-F238E27FC236}">
                <a16:creationId xmlns:a16="http://schemas.microsoft.com/office/drawing/2014/main" xmlns="" id="{00000000-0008-0000-0400-0000F5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02" name="Rombo 118">
            <a:extLst>
              <a:ext uri="{FF2B5EF4-FFF2-40B4-BE49-F238E27FC236}">
                <a16:creationId xmlns:a16="http://schemas.microsoft.com/office/drawing/2014/main" xmlns="" id="{00000000-0008-0000-0400-0000F6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03" name="Rombo 119">
            <a:extLst>
              <a:ext uri="{FF2B5EF4-FFF2-40B4-BE49-F238E27FC236}">
                <a16:creationId xmlns:a16="http://schemas.microsoft.com/office/drawing/2014/main" xmlns="" id="{00000000-0008-0000-0400-0000F7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6</xdr:row>
      <xdr:rowOff>34018</xdr:rowOff>
    </xdr:from>
    <xdr:to>
      <xdr:col>18</xdr:col>
      <xdr:colOff>665389</xdr:colOff>
      <xdr:row>6</xdr:row>
      <xdr:rowOff>489860</xdr:rowOff>
    </xdr:to>
    <xdr:grpSp>
      <xdr:nvGrpSpPr>
        <xdr:cNvPr id="504" name="Grupo 115">
          <a:extLst>
            <a:ext uri="{FF2B5EF4-FFF2-40B4-BE49-F238E27FC236}">
              <a16:creationId xmlns:a16="http://schemas.microsoft.com/office/drawing/2014/main" xmlns="" id="{00000000-0008-0000-0400-0000F8010000}"/>
            </a:ext>
          </a:extLst>
        </xdr:cNvPr>
        <xdr:cNvGrpSpPr/>
      </xdr:nvGrpSpPr>
      <xdr:grpSpPr>
        <a:xfrm>
          <a:off x="11756568" y="3643993"/>
          <a:ext cx="510271" cy="455842"/>
          <a:chOff x="7826041" y="2140612"/>
          <a:chExt cx="663745" cy="551955"/>
        </a:xfrm>
        <a:noFill/>
      </xdr:grpSpPr>
      <xdr:sp macro="" textlink="">
        <xdr:nvSpPr>
          <xdr:cNvPr id="505" name="Rombo 116">
            <a:extLst>
              <a:ext uri="{FF2B5EF4-FFF2-40B4-BE49-F238E27FC236}">
                <a16:creationId xmlns:a16="http://schemas.microsoft.com/office/drawing/2014/main" xmlns="" id="{00000000-0008-0000-0400-0000F9010000}"/>
              </a:ext>
            </a:extLst>
          </xdr:cNvPr>
          <xdr:cNvSpPr/>
        </xdr:nvSpPr>
        <xdr:spPr bwMode="auto">
          <a:xfrm>
            <a:off x="7987966" y="241634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06" name="Rombo 117">
            <a:extLst>
              <a:ext uri="{FF2B5EF4-FFF2-40B4-BE49-F238E27FC236}">
                <a16:creationId xmlns:a16="http://schemas.microsoft.com/office/drawing/2014/main" xmlns="" id="{00000000-0008-0000-0400-0000FA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07" name="Rombo 118">
            <a:extLst>
              <a:ext uri="{FF2B5EF4-FFF2-40B4-BE49-F238E27FC236}">
                <a16:creationId xmlns:a16="http://schemas.microsoft.com/office/drawing/2014/main" xmlns="" id="{00000000-0008-0000-0400-0000FB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08" name="Rombo 119">
            <a:extLst>
              <a:ext uri="{FF2B5EF4-FFF2-40B4-BE49-F238E27FC236}">
                <a16:creationId xmlns:a16="http://schemas.microsoft.com/office/drawing/2014/main" xmlns="" id="{00000000-0008-0000-0400-0000FC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7</xdr:row>
      <xdr:rowOff>34018</xdr:rowOff>
    </xdr:from>
    <xdr:to>
      <xdr:col>18</xdr:col>
      <xdr:colOff>665389</xdr:colOff>
      <xdr:row>7</xdr:row>
      <xdr:rowOff>489860</xdr:rowOff>
    </xdr:to>
    <xdr:grpSp>
      <xdr:nvGrpSpPr>
        <xdr:cNvPr id="509" name="Grupo 115">
          <a:extLst>
            <a:ext uri="{FF2B5EF4-FFF2-40B4-BE49-F238E27FC236}">
              <a16:creationId xmlns:a16="http://schemas.microsoft.com/office/drawing/2014/main" xmlns="" id="{00000000-0008-0000-0400-0000FD010000}"/>
            </a:ext>
          </a:extLst>
        </xdr:cNvPr>
        <xdr:cNvGrpSpPr/>
      </xdr:nvGrpSpPr>
      <xdr:grpSpPr>
        <a:xfrm>
          <a:off x="11756568" y="4158343"/>
          <a:ext cx="510271" cy="455842"/>
          <a:chOff x="7826041" y="2140612"/>
          <a:chExt cx="663745" cy="551955"/>
        </a:xfrm>
        <a:noFill/>
      </xdr:grpSpPr>
      <xdr:sp macro="" textlink="">
        <xdr:nvSpPr>
          <xdr:cNvPr id="510" name="Rombo 116">
            <a:extLst>
              <a:ext uri="{FF2B5EF4-FFF2-40B4-BE49-F238E27FC236}">
                <a16:creationId xmlns:a16="http://schemas.microsoft.com/office/drawing/2014/main" xmlns="" id="{00000000-0008-0000-0400-0000FE01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11" name="Rombo 117">
            <a:extLst>
              <a:ext uri="{FF2B5EF4-FFF2-40B4-BE49-F238E27FC236}">
                <a16:creationId xmlns:a16="http://schemas.microsoft.com/office/drawing/2014/main" xmlns="" id="{00000000-0008-0000-0400-0000FF01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12" name="Rombo 118">
            <a:extLst>
              <a:ext uri="{FF2B5EF4-FFF2-40B4-BE49-F238E27FC236}">
                <a16:creationId xmlns:a16="http://schemas.microsoft.com/office/drawing/2014/main" xmlns="" id="{00000000-0008-0000-0400-000000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13" name="Rombo 119">
            <a:extLst>
              <a:ext uri="{FF2B5EF4-FFF2-40B4-BE49-F238E27FC236}">
                <a16:creationId xmlns:a16="http://schemas.microsoft.com/office/drawing/2014/main" xmlns="" id="{00000000-0008-0000-0400-000001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8</xdr:row>
      <xdr:rowOff>34018</xdr:rowOff>
    </xdr:from>
    <xdr:to>
      <xdr:col>18</xdr:col>
      <xdr:colOff>665389</xdr:colOff>
      <xdr:row>8</xdr:row>
      <xdr:rowOff>489860</xdr:rowOff>
    </xdr:to>
    <xdr:grpSp>
      <xdr:nvGrpSpPr>
        <xdr:cNvPr id="514" name="Grupo 115">
          <a:extLst>
            <a:ext uri="{FF2B5EF4-FFF2-40B4-BE49-F238E27FC236}">
              <a16:creationId xmlns:a16="http://schemas.microsoft.com/office/drawing/2014/main" xmlns="" id="{00000000-0008-0000-0400-000002020000}"/>
            </a:ext>
          </a:extLst>
        </xdr:cNvPr>
        <xdr:cNvGrpSpPr/>
      </xdr:nvGrpSpPr>
      <xdr:grpSpPr>
        <a:xfrm>
          <a:off x="11756568" y="4672693"/>
          <a:ext cx="510271" cy="455842"/>
          <a:chOff x="7826041" y="2140612"/>
          <a:chExt cx="663745" cy="551955"/>
        </a:xfrm>
        <a:noFill/>
      </xdr:grpSpPr>
      <xdr:sp macro="" textlink="">
        <xdr:nvSpPr>
          <xdr:cNvPr id="515" name="Rombo 116">
            <a:extLst>
              <a:ext uri="{FF2B5EF4-FFF2-40B4-BE49-F238E27FC236}">
                <a16:creationId xmlns:a16="http://schemas.microsoft.com/office/drawing/2014/main" xmlns="" id="{00000000-0008-0000-0400-00000302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16" name="Rombo 117">
            <a:extLst>
              <a:ext uri="{FF2B5EF4-FFF2-40B4-BE49-F238E27FC236}">
                <a16:creationId xmlns:a16="http://schemas.microsoft.com/office/drawing/2014/main" xmlns="" id="{00000000-0008-0000-0400-00000402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17" name="Rombo 118">
            <a:extLst>
              <a:ext uri="{FF2B5EF4-FFF2-40B4-BE49-F238E27FC236}">
                <a16:creationId xmlns:a16="http://schemas.microsoft.com/office/drawing/2014/main" xmlns="" id="{00000000-0008-0000-0400-000005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18" name="Rombo 119">
            <a:extLst>
              <a:ext uri="{FF2B5EF4-FFF2-40B4-BE49-F238E27FC236}">
                <a16:creationId xmlns:a16="http://schemas.microsoft.com/office/drawing/2014/main" xmlns="" id="{00000000-0008-0000-0400-000006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9</xdr:row>
      <xdr:rowOff>34018</xdr:rowOff>
    </xdr:from>
    <xdr:to>
      <xdr:col>18</xdr:col>
      <xdr:colOff>665389</xdr:colOff>
      <xdr:row>9</xdr:row>
      <xdr:rowOff>489860</xdr:rowOff>
    </xdr:to>
    <xdr:grpSp>
      <xdr:nvGrpSpPr>
        <xdr:cNvPr id="519" name="Grupo 115">
          <a:extLst>
            <a:ext uri="{FF2B5EF4-FFF2-40B4-BE49-F238E27FC236}">
              <a16:creationId xmlns:a16="http://schemas.microsoft.com/office/drawing/2014/main" xmlns="" id="{00000000-0008-0000-0400-000007020000}"/>
            </a:ext>
          </a:extLst>
        </xdr:cNvPr>
        <xdr:cNvGrpSpPr/>
      </xdr:nvGrpSpPr>
      <xdr:grpSpPr>
        <a:xfrm>
          <a:off x="11756568" y="5187043"/>
          <a:ext cx="510271" cy="455842"/>
          <a:chOff x="7826041" y="2140612"/>
          <a:chExt cx="663745" cy="551955"/>
        </a:xfrm>
        <a:noFill/>
      </xdr:grpSpPr>
      <xdr:sp macro="" textlink="">
        <xdr:nvSpPr>
          <xdr:cNvPr id="520" name="Rombo 116">
            <a:extLst>
              <a:ext uri="{FF2B5EF4-FFF2-40B4-BE49-F238E27FC236}">
                <a16:creationId xmlns:a16="http://schemas.microsoft.com/office/drawing/2014/main" xmlns="" id="{00000000-0008-0000-0400-00000802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21" name="Rombo 117">
            <a:extLst>
              <a:ext uri="{FF2B5EF4-FFF2-40B4-BE49-F238E27FC236}">
                <a16:creationId xmlns:a16="http://schemas.microsoft.com/office/drawing/2014/main" xmlns="" id="{00000000-0008-0000-0400-00000902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22" name="Rombo 118">
            <a:extLst>
              <a:ext uri="{FF2B5EF4-FFF2-40B4-BE49-F238E27FC236}">
                <a16:creationId xmlns:a16="http://schemas.microsoft.com/office/drawing/2014/main" xmlns="" id="{00000000-0008-0000-0400-00000A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23" name="Rombo 119">
            <a:extLst>
              <a:ext uri="{FF2B5EF4-FFF2-40B4-BE49-F238E27FC236}">
                <a16:creationId xmlns:a16="http://schemas.microsoft.com/office/drawing/2014/main" xmlns="" id="{00000000-0008-0000-0400-00000B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11</xdr:row>
      <xdr:rowOff>34018</xdr:rowOff>
    </xdr:from>
    <xdr:to>
      <xdr:col>18</xdr:col>
      <xdr:colOff>665389</xdr:colOff>
      <xdr:row>11</xdr:row>
      <xdr:rowOff>489860</xdr:rowOff>
    </xdr:to>
    <xdr:grpSp>
      <xdr:nvGrpSpPr>
        <xdr:cNvPr id="529" name="Grupo 115">
          <a:extLst>
            <a:ext uri="{FF2B5EF4-FFF2-40B4-BE49-F238E27FC236}">
              <a16:creationId xmlns:a16="http://schemas.microsoft.com/office/drawing/2014/main" xmlns="" id="{00000000-0008-0000-0400-000011020000}"/>
            </a:ext>
          </a:extLst>
        </xdr:cNvPr>
        <xdr:cNvGrpSpPr/>
      </xdr:nvGrpSpPr>
      <xdr:grpSpPr>
        <a:xfrm>
          <a:off x="11756568" y="6215743"/>
          <a:ext cx="510271" cy="455842"/>
          <a:chOff x="7826041" y="2140612"/>
          <a:chExt cx="663745" cy="551955"/>
        </a:xfrm>
        <a:noFill/>
      </xdr:grpSpPr>
      <xdr:sp macro="" textlink="">
        <xdr:nvSpPr>
          <xdr:cNvPr id="530" name="Rombo 116">
            <a:extLst>
              <a:ext uri="{FF2B5EF4-FFF2-40B4-BE49-F238E27FC236}">
                <a16:creationId xmlns:a16="http://schemas.microsoft.com/office/drawing/2014/main" xmlns="" id="{00000000-0008-0000-0400-00001202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31" name="Rombo 117">
            <a:extLst>
              <a:ext uri="{FF2B5EF4-FFF2-40B4-BE49-F238E27FC236}">
                <a16:creationId xmlns:a16="http://schemas.microsoft.com/office/drawing/2014/main" xmlns="" id="{00000000-0008-0000-0400-00001302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32" name="Rombo 118">
            <a:extLst>
              <a:ext uri="{FF2B5EF4-FFF2-40B4-BE49-F238E27FC236}">
                <a16:creationId xmlns:a16="http://schemas.microsoft.com/office/drawing/2014/main" xmlns="" id="{00000000-0008-0000-0400-000014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33" name="Rombo 119">
            <a:extLst>
              <a:ext uri="{FF2B5EF4-FFF2-40B4-BE49-F238E27FC236}">
                <a16:creationId xmlns:a16="http://schemas.microsoft.com/office/drawing/2014/main" xmlns="" id="{00000000-0008-0000-0400-000015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2</xdr:col>
      <xdr:colOff>95250</xdr:colOff>
      <xdr:row>5</xdr:row>
      <xdr:rowOff>66675</xdr:rowOff>
    </xdr:from>
    <xdr:to>
      <xdr:col>2</xdr:col>
      <xdr:colOff>514350</xdr:colOff>
      <xdr:row>5</xdr:row>
      <xdr:rowOff>463550</xdr:rowOff>
    </xdr:to>
    <xdr:sp macro="" textlink="">
      <xdr:nvSpPr>
        <xdr:cNvPr id="415" name="7 Decisión">
          <a:extLst>
            <a:ext uri="{FF2B5EF4-FFF2-40B4-BE49-F238E27FC236}">
              <a16:creationId xmlns:a16="http://schemas.microsoft.com/office/drawing/2014/main" xmlns="" id="{00000000-0008-0000-0400-00005A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16" name="7 Decisión">
          <a:extLst>
            <a:ext uri="{FF2B5EF4-FFF2-40B4-BE49-F238E27FC236}">
              <a16:creationId xmlns:a16="http://schemas.microsoft.com/office/drawing/2014/main" xmlns="" id="{00000000-0008-0000-0400-000084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17" name="7 Decisión">
          <a:extLst>
            <a:ext uri="{FF2B5EF4-FFF2-40B4-BE49-F238E27FC236}">
              <a16:creationId xmlns:a16="http://schemas.microsoft.com/office/drawing/2014/main" xmlns="" id="{00000000-0008-0000-0400-000091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18" name="7 Decisión">
          <a:extLst>
            <a:ext uri="{FF2B5EF4-FFF2-40B4-BE49-F238E27FC236}">
              <a16:creationId xmlns:a16="http://schemas.microsoft.com/office/drawing/2014/main" xmlns="" id="{00000000-0008-0000-0400-00009E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19" name="7 Decisión">
          <a:extLst>
            <a:ext uri="{FF2B5EF4-FFF2-40B4-BE49-F238E27FC236}">
              <a16:creationId xmlns:a16="http://schemas.microsoft.com/office/drawing/2014/main" xmlns="" id="{00000000-0008-0000-0400-00005A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20" name="7 Decisión">
          <a:extLst>
            <a:ext uri="{FF2B5EF4-FFF2-40B4-BE49-F238E27FC236}">
              <a16:creationId xmlns:a16="http://schemas.microsoft.com/office/drawing/2014/main" xmlns="" id="{00000000-0008-0000-0400-000084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21" name="7 Decisión">
          <a:extLst>
            <a:ext uri="{FF2B5EF4-FFF2-40B4-BE49-F238E27FC236}">
              <a16:creationId xmlns:a16="http://schemas.microsoft.com/office/drawing/2014/main" xmlns="" id="{00000000-0008-0000-0400-000091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22" name="7 Decisión">
          <a:extLst>
            <a:ext uri="{FF2B5EF4-FFF2-40B4-BE49-F238E27FC236}">
              <a16:creationId xmlns:a16="http://schemas.microsoft.com/office/drawing/2014/main" xmlns="" id="{00000000-0008-0000-0400-00009E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23" name="7 Decisión">
          <a:extLst>
            <a:ext uri="{FF2B5EF4-FFF2-40B4-BE49-F238E27FC236}">
              <a16:creationId xmlns:a16="http://schemas.microsoft.com/office/drawing/2014/main" xmlns="" id="{00000000-0008-0000-0400-00005A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24" name="7 Decisión">
          <a:extLst>
            <a:ext uri="{FF2B5EF4-FFF2-40B4-BE49-F238E27FC236}">
              <a16:creationId xmlns:a16="http://schemas.microsoft.com/office/drawing/2014/main" xmlns="" id="{00000000-0008-0000-0400-000084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25" name="7 Decisión">
          <a:extLst>
            <a:ext uri="{FF2B5EF4-FFF2-40B4-BE49-F238E27FC236}">
              <a16:creationId xmlns:a16="http://schemas.microsoft.com/office/drawing/2014/main" xmlns="" id="{00000000-0008-0000-0400-000091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26" name="7 Decisión">
          <a:extLst>
            <a:ext uri="{FF2B5EF4-FFF2-40B4-BE49-F238E27FC236}">
              <a16:creationId xmlns:a16="http://schemas.microsoft.com/office/drawing/2014/main" xmlns="" id="{00000000-0008-0000-0400-00009E000000}"/>
            </a:ext>
          </a:extLst>
        </xdr:cNvPr>
        <xdr:cNvSpPr/>
      </xdr:nvSpPr>
      <xdr:spPr>
        <a:xfrm>
          <a:off x="2495550" y="705802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27" name="7 Decisión">
          <a:extLst>
            <a:ext uri="{FF2B5EF4-FFF2-40B4-BE49-F238E27FC236}">
              <a16:creationId xmlns:a16="http://schemas.microsoft.com/office/drawing/2014/main" xmlns="" id="{00000000-0008-0000-0400-00005B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28" name="7 Decisión">
          <a:extLst>
            <a:ext uri="{FF2B5EF4-FFF2-40B4-BE49-F238E27FC236}">
              <a16:creationId xmlns:a16="http://schemas.microsoft.com/office/drawing/2014/main" xmlns="" id="{00000000-0008-0000-0400-000085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29" name="7 Decisión">
          <a:extLst>
            <a:ext uri="{FF2B5EF4-FFF2-40B4-BE49-F238E27FC236}">
              <a16:creationId xmlns:a16="http://schemas.microsoft.com/office/drawing/2014/main" xmlns="" id="{00000000-0008-0000-0400-000092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30" name="7 Decisión">
          <a:extLst>
            <a:ext uri="{FF2B5EF4-FFF2-40B4-BE49-F238E27FC236}">
              <a16:creationId xmlns:a16="http://schemas.microsoft.com/office/drawing/2014/main" xmlns="" id="{00000000-0008-0000-0400-00009F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31" name="7 Decisión">
          <a:extLst>
            <a:ext uri="{FF2B5EF4-FFF2-40B4-BE49-F238E27FC236}">
              <a16:creationId xmlns:a16="http://schemas.microsoft.com/office/drawing/2014/main" xmlns="" id="{00000000-0008-0000-0400-00005B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32" name="7 Decisión">
          <a:extLst>
            <a:ext uri="{FF2B5EF4-FFF2-40B4-BE49-F238E27FC236}">
              <a16:creationId xmlns:a16="http://schemas.microsoft.com/office/drawing/2014/main" xmlns="" id="{00000000-0008-0000-0400-000085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33" name="7 Decisión">
          <a:extLst>
            <a:ext uri="{FF2B5EF4-FFF2-40B4-BE49-F238E27FC236}">
              <a16:creationId xmlns:a16="http://schemas.microsoft.com/office/drawing/2014/main" xmlns="" id="{00000000-0008-0000-0400-000092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34" name="7 Decisión">
          <a:extLst>
            <a:ext uri="{FF2B5EF4-FFF2-40B4-BE49-F238E27FC236}">
              <a16:creationId xmlns:a16="http://schemas.microsoft.com/office/drawing/2014/main" xmlns="" id="{00000000-0008-0000-0400-00009F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35" name="7 Decisión">
          <a:extLst>
            <a:ext uri="{FF2B5EF4-FFF2-40B4-BE49-F238E27FC236}">
              <a16:creationId xmlns:a16="http://schemas.microsoft.com/office/drawing/2014/main" xmlns="" id="{00000000-0008-0000-0400-00005B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36" name="7 Decisión">
          <a:extLst>
            <a:ext uri="{FF2B5EF4-FFF2-40B4-BE49-F238E27FC236}">
              <a16:creationId xmlns:a16="http://schemas.microsoft.com/office/drawing/2014/main" xmlns="" id="{00000000-0008-0000-0400-000085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37" name="7 Decisión">
          <a:extLst>
            <a:ext uri="{FF2B5EF4-FFF2-40B4-BE49-F238E27FC236}">
              <a16:creationId xmlns:a16="http://schemas.microsoft.com/office/drawing/2014/main" xmlns="" id="{00000000-0008-0000-0400-000092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38" name="7 Decisión">
          <a:extLst>
            <a:ext uri="{FF2B5EF4-FFF2-40B4-BE49-F238E27FC236}">
              <a16:creationId xmlns:a16="http://schemas.microsoft.com/office/drawing/2014/main" xmlns="" id="{00000000-0008-0000-0400-00009F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39" name="7 Decisión">
          <a:extLst>
            <a:ext uri="{FF2B5EF4-FFF2-40B4-BE49-F238E27FC236}">
              <a16:creationId xmlns:a16="http://schemas.microsoft.com/office/drawing/2014/main" xmlns="" id="{00000000-0008-0000-0400-00005B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40" name="7 Decisión">
          <a:extLst>
            <a:ext uri="{FF2B5EF4-FFF2-40B4-BE49-F238E27FC236}">
              <a16:creationId xmlns:a16="http://schemas.microsoft.com/office/drawing/2014/main" xmlns="" id="{00000000-0008-0000-0400-000085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41" name="7 Decisión">
          <a:extLst>
            <a:ext uri="{FF2B5EF4-FFF2-40B4-BE49-F238E27FC236}">
              <a16:creationId xmlns:a16="http://schemas.microsoft.com/office/drawing/2014/main" xmlns="" id="{00000000-0008-0000-0400-000092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42" name="7 Decisión">
          <a:extLst>
            <a:ext uri="{FF2B5EF4-FFF2-40B4-BE49-F238E27FC236}">
              <a16:creationId xmlns:a16="http://schemas.microsoft.com/office/drawing/2014/main" xmlns="" id="{00000000-0008-0000-0400-00009F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43" name="7 Decisión">
          <a:extLst>
            <a:ext uri="{FF2B5EF4-FFF2-40B4-BE49-F238E27FC236}">
              <a16:creationId xmlns:a16="http://schemas.microsoft.com/office/drawing/2014/main" xmlns="" id="{00000000-0008-0000-0400-00005B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44" name="7 Decisión">
          <a:extLst>
            <a:ext uri="{FF2B5EF4-FFF2-40B4-BE49-F238E27FC236}">
              <a16:creationId xmlns:a16="http://schemas.microsoft.com/office/drawing/2014/main" xmlns="" id="{00000000-0008-0000-0400-000085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45" name="7 Decisión">
          <a:extLst>
            <a:ext uri="{FF2B5EF4-FFF2-40B4-BE49-F238E27FC236}">
              <a16:creationId xmlns:a16="http://schemas.microsoft.com/office/drawing/2014/main" xmlns="" id="{00000000-0008-0000-0400-000092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46" name="7 Decisión">
          <a:extLst>
            <a:ext uri="{FF2B5EF4-FFF2-40B4-BE49-F238E27FC236}">
              <a16:creationId xmlns:a16="http://schemas.microsoft.com/office/drawing/2014/main" xmlns="" id="{00000000-0008-0000-0400-00009F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47" name="7 Decisión">
          <a:extLst>
            <a:ext uri="{FF2B5EF4-FFF2-40B4-BE49-F238E27FC236}">
              <a16:creationId xmlns:a16="http://schemas.microsoft.com/office/drawing/2014/main" xmlns="" id="{00000000-0008-0000-0400-00005B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48" name="7 Decisión">
          <a:extLst>
            <a:ext uri="{FF2B5EF4-FFF2-40B4-BE49-F238E27FC236}">
              <a16:creationId xmlns:a16="http://schemas.microsoft.com/office/drawing/2014/main" xmlns="" id="{00000000-0008-0000-0400-000085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449" name="7 Decisión">
          <a:extLst>
            <a:ext uri="{FF2B5EF4-FFF2-40B4-BE49-F238E27FC236}">
              <a16:creationId xmlns:a16="http://schemas.microsoft.com/office/drawing/2014/main" xmlns="" id="{00000000-0008-0000-0400-000092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34" name="7 Decisión">
          <a:extLst>
            <a:ext uri="{FF2B5EF4-FFF2-40B4-BE49-F238E27FC236}">
              <a16:creationId xmlns:a16="http://schemas.microsoft.com/office/drawing/2014/main" xmlns="" id="{00000000-0008-0000-0400-00009F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35" name="7 Decisión">
          <a:extLst>
            <a:ext uri="{FF2B5EF4-FFF2-40B4-BE49-F238E27FC236}">
              <a16:creationId xmlns:a16="http://schemas.microsoft.com/office/drawing/2014/main" xmlns="" id="{00000000-0008-0000-0400-00005B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36" name="7 Decisión">
          <a:extLst>
            <a:ext uri="{FF2B5EF4-FFF2-40B4-BE49-F238E27FC236}">
              <a16:creationId xmlns:a16="http://schemas.microsoft.com/office/drawing/2014/main" xmlns="" id="{00000000-0008-0000-0400-000085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37" name="7 Decisión">
          <a:extLst>
            <a:ext uri="{FF2B5EF4-FFF2-40B4-BE49-F238E27FC236}">
              <a16:creationId xmlns:a16="http://schemas.microsoft.com/office/drawing/2014/main" xmlns="" id="{00000000-0008-0000-0400-000092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38" name="7 Decisión">
          <a:extLst>
            <a:ext uri="{FF2B5EF4-FFF2-40B4-BE49-F238E27FC236}">
              <a16:creationId xmlns:a16="http://schemas.microsoft.com/office/drawing/2014/main" xmlns="" id="{00000000-0008-0000-0400-00009F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39" name="7 Decisión">
          <a:extLst>
            <a:ext uri="{FF2B5EF4-FFF2-40B4-BE49-F238E27FC236}">
              <a16:creationId xmlns:a16="http://schemas.microsoft.com/office/drawing/2014/main" xmlns="" id="{00000000-0008-0000-0400-00005B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40" name="7 Decisión">
          <a:extLst>
            <a:ext uri="{FF2B5EF4-FFF2-40B4-BE49-F238E27FC236}">
              <a16:creationId xmlns:a16="http://schemas.microsoft.com/office/drawing/2014/main" xmlns="" id="{00000000-0008-0000-0400-000085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41" name="7 Decisión">
          <a:extLst>
            <a:ext uri="{FF2B5EF4-FFF2-40B4-BE49-F238E27FC236}">
              <a16:creationId xmlns:a16="http://schemas.microsoft.com/office/drawing/2014/main" xmlns="" id="{00000000-0008-0000-0400-000092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42" name="7 Decisión">
          <a:extLst>
            <a:ext uri="{FF2B5EF4-FFF2-40B4-BE49-F238E27FC236}">
              <a16:creationId xmlns:a16="http://schemas.microsoft.com/office/drawing/2014/main" xmlns="" id="{00000000-0008-0000-0400-00009F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43" name="7 Decisión">
          <a:extLst>
            <a:ext uri="{FF2B5EF4-FFF2-40B4-BE49-F238E27FC236}">
              <a16:creationId xmlns:a16="http://schemas.microsoft.com/office/drawing/2014/main" xmlns="" id="{00000000-0008-0000-0400-00005B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44" name="7 Decisión">
          <a:extLst>
            <a:ext uri="{FF2B5EF4-FFF2-40B4-BE49-F238E27FC236}">
              <a16:creationId xmlns:a16="http://schemas.microsoft.com/office/drawing/2014/main" xmlns="" id="{00000000-0008-0000-0400-000085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45" name="7 Decisión">
          <a:extLst>
            <a:ext uri="{FF2B5EF4-FFF2-40B4-BE49-F238E27FC236}">
              <a16:creationId xmlns:a16="http://schemas.microsoft.com/office/drawing/2014/main" xmlns="" id="{00000000-0008-0000-0400-000092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46" name="7 Decisión">
          <a:extLst>
            <a:ext uri="{FF2B5EF4-FFF2-40B4-BE49-F238E27FC236}">
              <a16:creationId xmlns:a16="http://schemas.microsoft.com/office/drawing/2014/main" xmlns="" id="{00000000-0008-0000-0400-00009F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47" name="7 Decisión">
          <a:extLst>
            <a:ext uri="{FF2B5EF4-FFF2-40B4-BE49-F238E27FC236}">
              <a16:creationId xmlns:a16="http://schemas.microsoft.com/office/drawing/2014/main" xmlns="" id="{00000000-0008-0000-0400-00005B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48" name="7 Decisión">
          <a:extLst>
            <a:ext uri="{FF2B5EF4-FFF2-40B4-BE49-F238E27FC236}">
              <a16:creationId xmlns:a16="http://schemas.microsoft.com/office/drawing/2014/main" xmlns="" id="{00000000-0008-0000-0400-000085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49" name="7 Decisión">
          <a:extLst>
            <a:ext uri="{FF2B5EF4-FFF2-40B4-BE49-F238E27FC236}">
              <a16:creationId xmlns:a16="http://schemas.microsoft.com/office/drawing/2014/main" xmlns="" id="{00000000-0008-0000-0400-000092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50" name="7 Decisión">
          <a:extLst>
            <a:ext uri="{FF2B5EF4-FFF2-40B4-BE49-F238E27FC236}">
              <a16:creationId xmlns:a16="http://schemas.microsoft.com/office/drawing/2014/main" xmlns="" id="{00000000-0008-0000-0400-00009F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51" name="7 Decisión">
          <a:extLst>
            <a:ext uri="{FF2B5EF4-FFF2-40B4-BE49-F238E27FC236}">
              <a16:creationId xmlns:a16="http://schemas.microsoft.com/office/drawing/2014/main" xmlns="" id="{00000000-0008-0000-0400-00005B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52" name="7 Decisión">
          <a:extLst>
            <a:ext uri="{FF2B5EF4-FFF2-40B4-BE49-F238E27FC236}">
              <a16:creationId xmlns:a16="http://schemas.microsoft.com/office/drawing/2014/main" xmlns="" id="{00000000-0008-0000-0400-000085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53" name="7 Decisión">
          <a:extLst>
            <a:ext uri="{FF2B5EF4-FFF2-40B4-BE49-F238E27FC236}">
              <a16:creationId xmlns:a16="http://schemas.microsoft.com/office/drawing/2014/main" xmlns="" id="{00000000-0008-0000-0400-000092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5</xdr:row>
      <xdr:rowOff>66675</xdr:rowOff>
    </xdr:from>
    <xdr:to>
      <xdr:col>2</xdr:col>
      <xdr:colOff>514350</xdr:colOff>
      <xdr:row>5</xdr:row>
      <xdr:rowOff>463550</xdr:rowOff>
    </xdr:to>
    <xdr:sp macro="" textlink="">
      <xdr:nvSpPr>
        <xdr:cNvPr id="554" name="7 Decisión">
          <a:extLst>
            <a:ext uri="{FF2B5EF4-FFF2-40B4-BE49-F238E27FC236}">
              <a16:creationId xmlns:a16="http://schemas.microsoft.com/office/drawing/2014/main" xmlns="" id="{00000000-0008-0000-0400-00009F000000}"/>
            </a:ext>
          </a:extLst>
        </xdr:cNvPr>
        <xdr:cNvSpPr/>
      </xdr:nvSpPr>
      <xdr:spPr>
        <a:xfrm>
          <a:off x="2495550" y="7572375"/>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18</xdr:col>
      <xdr:colOff>155118</xdr:colOff>
      <xdr:row>7</xdr:row>
      <xdr:rowOff>34018</xdr:rowOff>
    </xdr:from>
    <xdr:to>
      <xdr:col>18</xdr:col>
      <xdr:colOff>665389</xdr:colOff>
      <xdr:row>7</xdr:row>
      <xdr:rowOff>489860</xdr:rowOff>
    </xdr:to>
    <xdr:grpSp>
      <xdr:nvGrpSpPr>
        <xdr:cNvPr id="560" name="Grupo 115">
          <a:extLst>
            <a:ext uri="{FF2B5EF4-FFF2-40B4-BE49-F238E27FC236}">
              <a16:creationId xmlns:a16="http://schemas.microsoft.com/office/drawing/2014/main" xmlns="" id="{00000000-0008-0000-0400-0000F8010000}"/>
            </a:ext>
          </a:extLst>
        </xdr:cNvPr>
        <xdr:cNvGrpSpPr/>
      </xdr:nvGrpSpPr>
      <xdr:grpSpPr>
        <a:xfrm>
          <a:off x="11756568" y="4158343"/>
          <a:ext cx="510271" cy="455842"/>
          <a:chOff x="7826041" y="2140612"/>
          <a:chExt cx="663745" cy="551955"/>
        </a:xfrm>
        <a:noFill/>
      </xdr:grpSpPr>
      <xdr:sp macro="" textlink="">
        <xdr:nvSpPr>
          <xdr:cNvPr id="561" name="Rombo 116">
            <a:extLst>
              <a:ext uri="{FF2B5EF4-FFF2-40B4-BE49-F238E27FC236}">
                <a16:creationId xmlns:a16="http://schemas.microsoft.com/office/drawing/2014/main" xmlns="" id="{00000000-0008-0000-0400-0000F9010000}"/>
              </a:ext>
            </a:extLst>
          </xdr:cNvPr>
          <xdr:cNvSpPr/>
        </xdr:nvSpPr>
        <xdr:spPr bwMode="auto">
          <a:xfrm>
            <a:off x="7987966" y="241634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62" name="Rombo 117">
            <a:extLst>
              <a:ext uri="{FF2B5EF4-FFF2-40B4-BE49-F238E27FC236}">
                <a16:creationId xmlns:a16="http://schemas.microsoft.com/office/drawing/2014/main" xmlns="" id="{00000000-0008-0000-0400-0000FA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63" name="Rombo 118">
            <a:extLst>
              <a:ext uri="{FF2B5EF4-FFF2-40B4-BE49-F238E27FC236}">
                <a16:creationId xmlns:a16="http://schemas.microsoft.com/office/drawing/2014/main" xmlns="" id="{00000000-0008-0000-0400-0000FB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64" name="Rombo 119">
            <a:extLst>
              <a:ext uri="{FF2B5EF4-FFF2-40B4-BE49-F238E27FC236}">
                <a16:creationId xmlns:a16="http://schemas.microsoft.com/office/drawing/2014/main" xmlns="" id="{00000000-0008-0000-0400-0000FC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8</xdr:row>
      <xdr:rowOff>34018</xdr:rowOff>
    </xdr:from>
    <xdr:to>
      <xdr:col>18</xdr:col>
      <xdr:colOff>665389</xdr:colOff>
      <xdr:row>8</xdr:row>
      <xdr:rowOff>489860</xdr:rowOff>
    </xdr:to>
    <xdr:grpSp>
      <xdr:nvGrpSpPr>
        <xdr:cNvPr id="565" name="Grupo 115">
          <a:extLst>
            <a:ext uri="{FF2B5EF4-FFF2-40B4-BE49-F238E27FC236}">
              <a16:creationId xmlns:a16="http://schemas.microsoft.com/office/drawing/2014/main" xmlns="" id="{00000000-0008-0000-0400-0000F3010000}"/>
            </a:ext>
          </a:extLst>
        </xdr:cNvPr>
        <xdr:cNvGrpSpPr/>
      </xdr:nvGrpSpPr>
      <xdr:grpSpPr>
        <a:xfrm>
          <a:off x="11756568" y="4672693"/>
          <a:ext cx="510271" cy="455842"/>
          <a:chOff x="7826041" y="2140612"/>
          <a:chExt cx="663745" cy="551955"/>
        </a:xfrm>
        <a:noFill/>
      </xdr:grpSpPr>
      <xdr:sp macro="" textlink="">
        <xdr:nvSpPr>
          <xdr:cNvPr id="566" name="Rombo 116">
            <a:extLst>
              <a:ext uri="{FF2B5EF4-FFF2-40B4-BE49-F238E27FC236}">
                <a16:creationId xmlns:a16="http://schemas.microsoft.com/office/drawing/2014/main" xmlns="" id="{00000000-0008-0000-0400-0000F4010000}"/>
              </a:ext>
            </a:extLst>
          </xdr:cNvPr>
          <xdr:cNvSpPr/>
        </xdr:nvSpPr>
        <xdr:spPr bwMode="auto">
          <a:xfrm>
            <a:off x="7987966" y="2416342"/>
            <a:ext cx="331871"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67" name="Rombo 117">
            <a:extLst>
              <a:ext uri="{FF2B5EF4-FFF2-40B4-BE49-F238E27FC236}">
                <a16:creationId xmlns:a16="http://schemas.microsoft.com/office/drawing/2014/main" xmlns="" id="{00000000-0008-0000-0400-0000F5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68" name="Rombo 118">
            <a:extLst>
              <a:ext uri="{FF2B5EF4-FFF2-40B4-BE49-F238E27FC236}">
                <a16:creationId xmlns:a16="http://schemas.microsoft.com/office/drawing/2014/main" xmlns="" id="{00000000-0008-0000-0400-0000F6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69" name="Rombo 119">
            <a:extLst>
              <a:ext uri="{FF2B5EF4-FFF2-40B4-BE49-F238E27FC236}">
                <a16:creationId xmlns:a16="http://schemas.microsoft.com/office/drawing/2014/main" xmlns="" id="{00000000-0008-0000-0400-0000F7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9</xdr:row>
      <xdr:rowOff>34018</xdr:rowOff>
    </xdr:from>
    <xdr:to>
      <xdr:col>18</xdr:col>
      <xdr:colOff>665389</xdr:colOff>
      <xdr:row>9</xdr:row>
      <xdr:rowOff>489860</xdr:rowOff>
    </xdr:to>
    <xdr:grpSp>
      <xdr:nvGrpSpPr>
        <xdr:cNvPr id="570" name="Grupo 115">
          <a:extLst>
            <a:ext uri="{FF2B5EF4-FFF2-40B4-BE49-F238E27FC236}">
              <a16:creationId xmlns:a16="http://schemas.microsoft.com/office/drawing/2014/main" xmlns="" id="{00000000-0008-0000-0400-000002020000}"/>
            </a:ext>
          </a:extLst>
        </xdr:cNvPr>
        <xdr:cNvGrpSpPr/>
      </xdr:nvGrpSpPr>
      <xdr:grpSpPr>
        <a:xfrm>
          <a:off x="11756568" y="5187043"/>
          <a:ext cx="510271" cy="455842"/>
          <a:chOff x="7826041" y="2140612"/>
          <a:chExt cx="663745" cy="551955"/>
        </a:xfrm>
        <a:noFill/>
      </xdr:grpSpPr>
      <xdr:sp macro="" textlink="">
        <xdr:nvSpPr>
          <xdr:cNvPr id="571" name="Rombo 116">
            <a:extLst>
              <a:ext uri="{FF2B5EF4-FFF2-40B4-BE49-F238E27FC236}">
                <a16:creationId xmlns:a16="http://schemas.microsoft.com/office/drawing/2014/main" xmlns="" id="{00000000-0008-0000-0400-00000302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72" name="Rombo 117">
            <a:extLst>
              <a:ext uri="{FF2B5EF4-FFF2-40B4-BE49-F238E27FC236}">
                <a16:creationId xmlns:a16="http://schemas.microsoft.com/office/drawing/2014/main" xmlns="" id="{00000000-0008-0000-0400-00000402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73" name="Rombo 118">
            <a:extLst>
              <a:ext uri="{FF2B5EF4-FFF2-40B4-BE49-F238E27FC236}">
                <a16:creationId xmlns:a16="http://schemas.microsoft.com/office/drawing/2014/main" xmlns="" id="{00000000-0008-0000-0400-000005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74" name="Rombo 119">
            <a:extLst>
              <a:ext uri="{FF2B5EF4-FFF2-40B4-BE49-F238E27FC236}">
                <a16:creationId xmlns:a16="http://schemas.microsoft.com/office/drawing/2014/main" xmlns="" id="{00000000-0008-0000-0400-000006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9</xdr:row>
      <xdr:rowOff>34018</xdr:rowOff>
    </xdr:from>
    <xdr:to>
      <xdr:col>18</xdr:col>
      <xdr:colOff>665389</xdr:colOff>
      <xdr:row>9</xdr:row>
      <xdr:rowOff>489860</xdr:rowOff>
    </xdr:to>
    <xdr:grpSp>
      <xdr:nvGrpSpPr>
        <xdr:cNvPr id="575" name="Grupo 115">
          <a:extLst>
            <a:ext uri="{FF2B5EF4-FFF2-40B4-BE49-F238E27FC236}">
              <a16:creationId xmlns:a16="http://schemas.microsoft.com/office/drawing/2014/main" xmlns="" id="{00000000-0008-0000-0400-0000F3010000}"/>
            </a:ext>
          </a:extLst>
        </xdr:cNvPr>
        <xdr:cNvGrpSpPr/>
      </xdr:nvGrpSpPr>
      <xdr:grpSpPr>
        <a:xfrm>
          <a:off x="11756568" y="5187043"/>
          <a:ext cx="510271" cy="455842"/>
          <a:chOff x="7826041" y="2140612"/>
          <a:chExt cx="663745" cy="551955"/>
        </a:xfrm>
        <a:noFill/>
      </xdr:grpSpPr>
      <xdr:sp macro="" textlink="">
        <xdr:nvSpPr>
          <xdr:cNvPr id="576" name="Rombo 116">
            <a:extLst>
              <a:ext uri="{FF2B5EF4-FFF2-40B4-BE49-F238E27FC236}">
                <a16:creationId xmlns:a16="http://schemas.microsoft.com/office/drawing/2014/main" xmlns="" id="{00000000-0008-0000-0400-0000F4010000}"/>
              </a:ext>
            </a:extLst>
          </xdr:cNvPr>
          <xdr:cNvSpPr/>
        </xdr:nvSpPr>
        <xdr:spPr bwMode="auto">
          <a:xfrm>
            <a:off x="7987966" y="2416342"/>
            <a:ext cx="331871"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77" name="Rombo 117">
            <a:extLst>
              <a:ext uri="{FF2B5EF4-FFF2-40B4-BE49-F238E27FC236}">
                <a16:creationId xmlns:a16="http://schemas.microsoft.com/office/drawing/2014/main" xmlns="" id="{00000000-0008-0000-0400-0000F5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78" name="Rombo 118">
            <a:extLst>
              <a:ext uri="{FF2B5EF4-FFF2-40B4-BE49-F238E27FC236}">
                <a16:creationId xmlns:a16="http://schemas.microsoft.com/office/drawing/2014/main" xmlns="" id="{00000000-0008-0000-0400-0000F6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79" name="Rombo 119">
            <a:extLst>
              <a:ext uri="{FF2B5EF4-FFF2-40B4-BE49-F238E27FC236}">
                <a16:creationId xmlns:a16="http://schemas.microsoft.com/office/drawing/2014/main" xmlns="" id="{00000000-0008-0000-0400-0000F7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11</xdr:row>
      <xdr:rowOff>34018</xdr:rowOff>
    </xdr:from>
    <xdr:to>
      <xdr:col>18</xdr:col>
      <xdr:colOff>665389</xdr:colOff>
      <xdr:row>11</xdr:row>
      <xdr:rowOff>489860</xdr:rowOff>
    </xdr:to>
    <xdr:grpSp>
      <xdr:nvGrpSpPr>
        <xdr:cNvPr id="580" name="Grupo 115">
          <a:extLst>
            <a:ext uri="{FF2B5EF4-FFF2-40B4-BE49-F238E27FC236}">
              <a16:creationId xmlns:a16="http://schemas.microsoft.com/office/drawing/2014/main" xmlns="" id="{00000000-0008-0000-0400-000007020000}"/>
            </a:ext>
          </a:extLst>
        </xdr:cNvPr>
        <xdr:cNvGrpSpPr/>
      </xdr:nvGrpSpPr>
      <xdr:grpSpPr>
        <a:xfrm>
          <a:off x="11756568" y="6215743"/>
          <a:ext cx="510271" cy="455842"/>
          <a:chOff x="7826041" y="2140612"/>
          <a:chExt cx="663745" cy="551955"/>
        </a:xfrm>
        <a:noFill/>
      </xdr:grpSpPr>
      <xdr:sp macro="" textlink="">
        <xdr:nvSpPr>
          <xdr:cNvPr id="581" name="Rombo 116">
            <a:extLst>
              <a:ext uri="{FF2B5EF4-FFF2-40B4-BE49-F238E27FC236}">
                <a16:creationId xmlns:a16="http://schemas.microsoft.com/office/drawing/2014/main" xmlns="" id="{00000000-0008-0000-0400-00000802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82" name="Rombo 117">
            <a:extLst>
              <a:ext uri="{FF2B5EF4-FFF2-40B4-BE49-F238E27FC236}">
                <a16:creationId xmlns:a16="http://schemas.microsoft.com/office/drawing/2014/main" xmlns="" id="{00000000-0008-0000-0400-00000902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83" name="Rombo 118">
            <a:extLst>
              <a:ext uri="{FF2B5EF4-FFF2-40B4-BE49-F238E27FC236}">
                <a16:creationId xmlns:a16="http://schemas.microsoft.com/office/drawing/2014/main" xmlns="" id="{00000000-0008-0000-0400-00000A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84" name="Rombo 119">
            <a:extLst>
              <a:ext uri="{FF2B5EF4-FFF2-40B4-BE49-F238E27FC236}">
                <a16:creationId xmlns:a16="http://schemas.microsoft.com/office/drawing/2014/main" xmlns="" id="{00000000-0008-0000-0400-00000B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11</xdr:row>
      <xdr:rowOff>34018</xdr:rowOff>
    </xdr:from>
    <xdr:to>
      <xdr:col>18</xdr:col>
      <xdr:colOff>665389</xdr:colOff>
      <xdr:row>11</xdr:row>
      <xdr:rowOff>489860</xdr:rowOff>
    </xdr:to>
    <xdr:grpSp>
      <xdr:nvGrpSpPr>
        <xdr:cNvPr id="585" name="Grupo 115">
          <a:extLst>
            <a:ext uri="{FF2B5EF4-FFF2-40B4-BE49-F238E27FC236}">
              <a16:creationId xmlns:a16="http://schemas.microsoft.com/office/drawing/2014/main" xmlns="" id="{00000000-0008-0000-0400-000002020000}"/>
            </a:ext>
          </a:extLst>
        </xdr:cNvPr>
        <xdr:cNvGrpSpPr/>
      </xdr:nvGrpSpPr>
      <xdr:grpSpPr>
        <a:xfrm>
          <a:off x="11756568" y="6215743"/>
          <a:ext cx="510271" cy="455842"/>
          <a:chOff x="7826041" y="2140612"/>
          <a:chExt cx="663745" cy="551955"/>
        </a:xfrm>
        <a:noFill/>
      </xdr:grpSpPr>
      <xdr:sp macro="" textlink="">
        <xdr:nvSpPr>
          <xdr:cNvPr id="586" name="Rombo 116">
            <a:extLst>
              <a:ext uri="{FF2B5EF4-FFF2-40B4-BE49-F238E27FC236}">
                <a16:creationId xmlns:a16="http://schemas.microsoft.com/office/drawing/2014/main" xmlns="" id="{00000000-0008-0000-0400-00000302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87" name="Rombo 117">
            <a:extLst>
              <a:ext uri="{FF2B5EF4-FFF2-40B4-BE49-F238E27FC236}">
                <a16:creationId xmlns:a16="http://schemas.microsoft.com/office/drawing/2014/main" xmlns="" id="{00000000-0008-0000-0400-00000402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88" name="Rombo 118">
            <a:extLst>
              <a:ext uri="{FF2B5EF4-FFF2-40B4-BE49-F238E27FC236}">
                <a16:creationId xmlns:a16="http://schemas.microsoft.com/office/drawing/2014/main" xmlns="" id="{00000000-0008-0000-0400-000005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89" name="Rombo 119">
            <a:extLst>
              <a:ext uri="{FF2B5EF4-FFF2-40B4-BE49-F238E27FC236}">
                <a16:creationId xmlns:a16="http://schemas.microsoft.com/office/drawing/2014/main" xmlns="" id="{00000000-0008-0000-0400-000006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11</xdr:row>
      <xdr:rowOff>34018</xdr:rowOff>
    </xdr:from>
    <xdr:to>
      <xdr:col>18</xdr:col>
      <xdr:colOff>665389</xdr:colOff>
      <xdr:row>11</xdr:row>
      <xdr:rowOff>489860</xdr:rowOff>
    </xdr:to>
    <xdr:grpSp>
      <xdr:nvGrpSpPr>
        <xdr:cNvPr id="590" name="Grupo 115">
          <a:extLst>
            <a:ext uri="{FF2B5EF4-FFF2-40B4-BE49-F238E27FC236}">
              <a16:creationId xmlns:a16="http://schemas.microsoft.com/office/drawing/2014/main" xmlns="" id="{00000000-0008-0000-0400-0000F3010000}"/>
            </a:ext>
          </a:extLst>
        </xdr:cNvPr>
        <xdr:cNvGrpSpPr/>
      </xdr:nvGrpSpPr>
      <xdr:grpSpPr>
        <a:xfrm>
          <a:off x="11756568" y="6215743"/>
          <a:ext cx="510271" cy="455842"/>
          <a:chOff x="7826041" y="2140612"/>
          <a:chExt cx="663745" cy="551955"/>
        </a:xfrm>
        <a:noFill/>
      </xdr:grpSpPr>
      <xdr:sp macro="" textlink="">
        <xdr:nvSpPr>
          <xdr:cNvPr id="591" name="Rombo 116">
            <a:extLst>
              <a:ext uri="{FF2B5EF4-FFF2-40B4-BE49-F238E27FC236}">
                <a16:creationId xmlns:a16="http://schemas.microsoft.com/office/drawing/2014/main" xmlns="" id="{00000000-0008-0000-0400-0000F4010000}"/>
              </a:ext>
            </a:extLst>
          </xdr:cNvPr>
          <xdr:cNvSpPr/>
        </xdr:nvSpPr>
        <xdr:spPr bwMode="auto">
          <a:xfrm>
            <a:off x="7987966" y="2416342"/>
            <a:ext cx="331871"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92" name="Rombo 117">
            <a:extLst>
              <a:ext uri="{FF2B5EF4-FFF2-40B4-BE49-F238E27FC236}">
                <a16:creationId xmlns:a16="http://schemas.microsoft.com/office/drawing/2014/main" xmlns="" id="{00000000-0008-0000-0400-0000F5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93" name="Rombo 118">
            <a:extLst>
              <a:ext uri="{FF2B5EF4-FFF2-40B4-BE49-F238E27FC236}">
                <a16:creationId xmlns:a16="http://schemas.microsoft.com/office/drawing/2014/main" xmlns="" id="{00000000-0008-0000-0400-0000F6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94" name="Rombo 119">
            <a:extLst>
              <a:ext uri="{FF2B5EF4-FFF2-40B4-BE49-F238E27FC236}">
                <a16:creationId xmlns:a16="http://schemas.microsoft.com/office/drawing/2014/main" xmlns="" id="{00000000-0008-0000-0400-0000F7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12</xdr:row>
      <xdr:rowOff>34018</xdr:rowOff>
    </xdr:from>
    <xdr:to>
      <xdr:col>18</xdr:col>
      <xdr:colOff>665389</xdr:colOff>
      <xdr:row>12</xdr:row>
      <xdr:rowOff>489860</xdr:rowOff>
    </xdr:to>
    <xdr:grpSp>
      <xdr:nvGrpSpPr>
        <xdr:cNvPr id="595" name="Grupo 115">
          <a:extLst>
            <a:ext uri="{FF2B5EF4-FFF2-40B4-BE49-F238E27FC236}">
              <a16:creationId xmlns:a16="http://schemas.microsoft.com/office/drawing/2014/main" xmlns="" id="{00000000-0008-0000-0400-0000FD010000}"/>
            </a:ext>
          </a:extLst>
        </xdr:cNvPr>
        <xdr:cNvGrpSpPr/>
      </xdr:nvGrpSpPr>
      <xdr:grpSpPr>
        <a:xfrm>
          <a:off x="11756568" y="6730093"/>
          <a:ext cx="510271" cy="455842"/>
          <a:chOff x="7826041" y="2140612"/>
          <a:chExt cx="663745" cy="551955"/>
        </a:xfrm>
        <a:noFill/>
      </xdr:grpSpPr>
      <xdr:sp macro="" textlink="">
        <xdr:nvSpPr>
          <xdr:cNvPr id="596" name="Rombo 116">
            <a:extLst>
              <a:ext uri="{FF2B5EF4-FFF2-40B4-BE49-F238E27FC236}">
                <a16:creationId xmlns:a16="http://schemas.microsoft.com/office/drawing/2014/main" xmlns="" id="{00000000-0008-0000-0400-0000FE01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97" name="Rombo 117">
            <a:extLst>
              <a:ext uri="{FF2B5EF4-FFF2-40B4-BE49-F238E27FC236}">
                <a16:creationId xmlns:a16="http://schemas.microsoft.com/office/drawing/2014/main" xmlns="" id="{00000000-0008-0000-0400-0000FF01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98" name="Rombo 118">
            <a:extLst>
              <a:ext uri="{FF2B5EF4-FFF2-40B4-BE49-F238E27FC236}">
                <a16:creationId xmlns:a16="http://schemas.microsoft.com/office/drawing/2014/main" xmlns="" id="{00000000-0008-0000-0400-000000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599" name="Rombo 119">
            <a:extLst>
              <a:ext uri="{FF2B5EF4-FFF2-40B4-BE49-F238E27FC236}">
                <a16:creationId xmlns:a16="http://schemas.microsoft.com/office/drawing/2014/main" xmlns="" id="{00000000-0008-0000-0400-000001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12</xdr:row>
      <xdr:rowOff>34018</xdr:rowOff>
    </xdr:from>
    <xdr:to>
      <xdr:col>18</xdr:col>
      <xdr:colOff>665389</xdr:colOff>
      <xdr:row>12</xdr:row>
      <xdr:rowOff>489860</xdr:rowOff>
    </xdr:to>
    <xdr:grpSp>
      <xdr:nvGrpSpPr>
        <xdr:cNvPr id="600" name="Grupo 115">
          <a:extLst>
            <a:ext uri="{FF2B5EF4-FFF2-40B4-BE49-F238E27FC236}">
              <a16:creationId xmlns:a16="http://schemas.microsoft.com/office/drawing/2014/main" xmlns="" id="{00000000-0008-0000-0400-0000F8010000}"/>
            </a:ext>
          </a:extLst>
        </xdr:cNvPr>
        <xdr:cNvGrpSpPr/>
      </xdr:nvGrpSpPr>
      <xdr:grpSpPr>
        <a:xfrm>
          <a:off x="11756568" y="6730093"/>
          <a:ext cx="510271" cy="455842"/>
          <a:chOff x="7826041" y="2140612"/>
          <a:chExt cx="663745" cy="551955"/>
        </a:xfrm>
        <a:noFill/>
      </xdr:grpSpPr>
      <xdr:sp macro="" textlink="">
        <xdr:nvSpPr>
          <xdr:cNvPr id="601" name="Rombo 116">
            <a:extLst>
              <a:ext uri="{FF2B5EF4-FFF2-40B4-BE49-F238E27FC236}">
                <a16:creationId xmlns:a16="http://schemas.microsoft.com/office/drawing/2014/main" xmlns="" id="{00000000-0008-0000-0400-0000F9010000}"/>
              </a:ext>
            </a:extLst>
          </xdr:cNvPr>
          <xdr:cNvSpPr/>
        </xdr:nvSpPr>
        <xdr:spPr bwMode="auto">
          <a:xfrm>
            <a:off x="7987966" y="2416342"/>
            <a:ext cx="331871" cy="276225"/>
          </a:xfrm>
          <a:prstGeom prst="diamond">
            <a:avLst/>
          </a:prstGeom>
          <a:solidFill>
            <a:srgbClr val="FF00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02" name="Rombo 117">
            <a:extLst>
              <a:ext uri="{FF2B5EF4-FFF2-40B4-BE49-F238E27FC236}">
                <a16:creationId xmlns:a16="http://schemas.microsoft.com/office/drawing/2014/main" xmlns="" id="{00000000-0008-0000-0400-0000FA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03" name="Rombo 118">
            <a:extLst>
              <a:ext uri="{FF2B5EF4-FFF2-40B4-BE49-F238E27FC236}">
                <a16:creationId xmlns:a16="http://schemas.microsoft.com/office/drawing/2014/main" xmlns="" id="{00000000-0008-0000-0400-0000FB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04" name="Rombo 119">
            <a:extLst>
              <a:ext uri="{FF2B5EF4-FFF2-40B4-BE49-F238E27FC236}">
                <a16:creationId xmlns:a16="http://schemas.microsoft.com/office/drawing/2014/main" xmlns="" id="{00000000-0008-0000-0400-0000FC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316" name="Rombo 117">
            <a:extLst>
              <a:ext uri="{FF2B5EF4-FFF2-40B4-BE49-F238E27FC236}">
                <a16:creationId xmlns:a16="http://schemas.microsoft.com/office/drawing/2014/main" xmlns="" id="{00000000-0008-0000-0400-0000FA010000}"/>
              </a:ext>
            </a:extLst>
          </xdr:cNvPr>
          <xdr:cNvSpPr/>
        </xdr:nvSpPr>
        <xdr:spPr bwMode="auto">
          <a:xfrm>
            <a:off x="7838434" y="2294525"/>
            <a:ext cx="333376"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13</xdr:row>
      <xdr:rowOff>34018</xdr:rowOff>
    </xdr:from>
    <xdr:to>
      <xdr:col>18</xdr:col>
      <xdr:colOff>665389</xdr:colOff>
      <xdr:row>13</xdr:row>
      <xdr:rowOff>489860</xdr:rowOff>
    </xdr:to>
    <xdr:grpSp>
      <xdr:nvGrpSpPr>
        <xdr:cNvPr id="615" name="Grupo 115">
          <a:extLst>
            <a:ext uri="{FF2B5EF4-FFF2-40B4-BE49-F238E27FC236}">
              <a16:creationId xmlns:a16="http://schemas.microsoft.com/office/drawing/2014/main" xmlns="" id="{00000000-0008-0000-0400-0000FD010000}"/>
            </a:ext>
          </a:extLst>
        </xdr:cNvPr>
        <xdr:cNvGrpSpPr/>
      </xdr:nvGrpSpPr>
      <xdr:grpSpPr>
        <a:xfrm>
          <a:off x="11756568" y="7244443"/>
          <a:ext cx="510271" cy="455842"/>
          <a:chOff x="7826041" y="2140612"/>
          <a:chExt cx="663745" cy="551955"/>
        </a:xfrm>
        <a:noFill/>
      </xdr:grpSpPr>
      <xdr:sp macro="" textlink="">
        <xdr:nvSpPr>
          <xdr:cNvPr id="616" name="Rombo 116">
            <a:extLst>
              <a:ext uri="{FF2B5EF4-FFF2-40B4-BE49-F238E27FC236}">
                <a16:creationId xmlns:a16="http://schemas.microsoft.com/office/drawing/2014/main" xmlns="" id="{00000000-0008-0000-0400-0000FE01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17" name="Rombo 117">
            <a:extLst>
              <a:ext uri="{FF2B5EF4-FFF2-40B4-BE49-F238E27FC236}">
                <a16:creationId xmlns:a16="http://schemas.microsoft.com/office/drawing/2014/main" xmlns="" id="{00000000-0008-0000-0400-0000FF01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18" name="Rombo 118">
            <a:extLst>
              <a:ext uri="{FF2B5EF4-FFF2-40B4-BE49-F238E27FC236}">
                <a16:creationId xmlns:a16="http://schemas.microsoft.com/office/drawing/2014/main" xmlns="" id="{00000000-0008-0000-0400-000000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19" name="Rombo 119">
            <a:extLst>
              <a:ext uri="{FF2B5EF4-FFF2-40B4-BE49-F238E27FC236}">
                <a16:creationId xmlns:a16="http://schemas.microsoft.com/office/drawing/2014/main" xmlns="" id="{00000000-0008-0000-0400-000001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13</xdr:row>
      <xdr:rowOff>43543</xdr:rowOff>
    </xdr:from>
    <xdr:to>
      <xdr:col>18</xdr:col>
      <xdr:colOff>665389</xdr:colOff>
      <xdr:row>13</xdr:row>
      <xdr:rowOff>499385</xdr:rowOff>
    </xdr:to>
    <xdr:grpSp>
      <xdr:nvGrpSpPr>
        <xdr:cNvPr id="620" name="Grupo 115">
          <a:extLst>
            <a:ext uri="{FF2B5EF4-FFF2-40B4-BE49-F238E27FC236}">
              <a16:creationId xmlns:a16="http://schemas.microsoft.com/office/drawing/2014/main" xmlns="" id="{00000000-0008-0000-0400-0000F8010000}"/>
            </a:ext>
          </a:extLst>
        </xdr:cNvPr>
        <xdr:cNvGrpSpPr/>
      </xdr:nvGrpSpPr>
      <xdr:grpSpPr>
        <a:xfrm>
          <a:off x="11756568" y="7253968"/>
          <a:ext cx="510271" cy="455842"/>
          <a:chOff x="7826041" y="2140612"/>
          <a:chExt cx="663745" cy="551955"/>
        </a:xfrm>
        <a:noFill/>
      </xdr:grpSpPr>
      <xdr:sp macro="" textlink="">
        <xdr:nvSpPr>
          <xdr:cNvPr id="621" name="Rombo 116">
            <a:extLst>
              <a:ext uri="{FF2B5EF4-FFF2-40B4-BE49-F238E27FC236}">
                <a16:creationId xmlns:a16="http://schemas.microsoft.com/office/drawing/2014/main" xmlns="" id="{00000000-0008-0000-0400-0000F9010000}"/>
              </a:ext>
            </a:extLst>
          </xdr:cNvPr>
          <xdr:cNvSpPr/>
        </xdr:nvSpPr>
        <xdr:spPr bwMode="auto">
          <a:xfrm>
            <a:off x="7987966" y="241634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22" name="Rombo 117">
            <a:extLst>
              <a:ext uri="{FF2B5EF4-FFF2-40B4-BE49-F238E27FC236}">
                <a16:creationId xmlns:a16="http://schemas.microsoft.com/office/drawing/2014/main" xmlns="" id="{00000000-0008-0000-0400-0000FA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23" name="Rombo 118">
            <a:extLst>
              <a:ext uri="{FF2B5EF4-FFF2-40B4-BE49-F238E27FC236}">
                <a16:creationId xmlns:a16="http://schemas.microsoft.com/office/drawing/2014/main" xmlns="" id="{00000000-0008-0000-0400-0000FB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24" name="Rombo 119">
            <a:extLst>
              <a:ext uri="{FF2B5EF4-FFF2-40B4-BE49-F238E27FC236}">
                <a16:creationId xmlns:a16="http://schemas.microsoft.com/office/drawing/2014/main" xmlns="" id="{00000000-0008-0000-0400-0000FC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14</xdr:row>
      <xdr:rowOff>34018</xdr:rowOff>
    </xdr:from>
    <xdr:to>
      <xdr:col>18</xdr:col>
      <xdr:colOff>665389</xdr:colOff>
      <xdr:row>14</xdr:row>
      <xdr:rowOff>489860</xdr:rowOff>
    </xdr:to>
    <xdr:grpSp>
      <xdr:nvGrpSpPr>
        <xdr:cNvPr id="635" name="Grupo 115">
          <a:extLst>
            <a:ext uri="{FF2B5EF4-FFF2-40B4-BE49-F238E27FC236}">
              <a16:creationId xmlns:a16="http://schemas.microsoft.com/office/drawing/2014/main" xmlns="" id="{00000000-0008-0000-0400-0000FD010000}"/>
            </a:ext>
          </a:extLst>
        </xdr:cNvPr>
        <xdr:cNvGrpSpPr/>
      </xdr:nvGrpSpPr>
      <xdr:grpSpPr>
        <a:xfrm>
          <a:off x="11756568" y="7758793"/>
          <a:ext cx="510271" cy="455842"/>
          <a:chOff x="7826041" y="2140612"/>
          <a:chExt cx="663745" cy="551955"/>
        </a:xfrm>
        <a:noFill/>
      </xdr:grpSpPr>
      <xdr:sp macro="" textlink="">
        <xdr:nvSpPr>
          <xdr:cNvPr id="636" name="Rombo 116">
            <a:extLst>
              <a:ext uri="{FF2B5EF4-FFF2-40B4-BE49-F238E27FC236}">
                <a16:creationId xmlns:a16="http://schemas.microsoft.com/office/drawing/2014/main" xmlns="" id="{00000000-0008-0000-0400-0000FE01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37" name="Rombo 117">
            <a:extLst>
              <a:ext uri="{FF2B5EF4-FFF2-40B4-BE49-F238E27FC236}">
                <a16:creationId xmlns:a16="http://schemas.microsoft.com/office/drawing/2014/main" xmlns="" id="{00000000-0008-0000-0400-0000FF01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38" name="Rombo 118">
            <a:extLst>
              <a:ext uri="{FF2B5EF4-FFF2-40B4-BE49-F238E27FC236}">
                <a16:creationId xmlns:a16="http://schemas.microsoft.com/office/drawing/2014/main" xmlns="" id="{00000000-0008-0000-0400-000000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39" name="Rombo 119">
            <a:extLst>
              <a:ext uri="{FF2B5EF4-FFF2-40B4-BE49-F238E27FC236}">
                <a16:creationId xmlns:a16="http://schemas.microsoft.com/office/drawing/2014/main" xmlns="" id="{00000000-0008-0000-0400-000001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14</xdr:row>
      <xdr:rowOff>43543</xdr:rowOff>
    </xdr:from>
    <xdr:to>
      <xdr:col>18</xdr:col>
      <xdr:colOff>665389</xdr:colOff>
      <xdr:row>14</xdr:row>
      <xdr:rowOff>499385</xdr:rowOff>
    </xdr:to>
    <xdr:grpSp>
      <xdr:nvGrpSpPr>
        <xdr:cNvPr id="640" name="Grupo 115">
          <a:extLst>
            <a:ext uri="{FF2B5EF4-FFF2-40B4-BE49-F238E27FC236}">
              <a16:creationId xmlns:a16="http://schemas.microsoft.com/office/drawing/2014/main" xmlns="" id="{00000000-0008-0000-0400-0000F8010000}"/>
            </a:ext>
          </a:extLst>
        </xdr:cNvPr>
        <xdr:cNvGrpSpPr/>
      </xdr:nvGrpSpPr>
      <xdr:grpSpPr>
        <a:xfrm>
          <a:off x="11756568" y="7768318"/>
          <a:ext cx="510271" cy="455842"/>
          <a:chOff x="7826041" y="2140612"/>
          <a:chExt cx="663745" cy="551955"/>
        </a:xfrm>
        <a:noFill/>
      </xdr:grpSpPr>
      <xdr:sp macro="" textlink="">
        <xdr:nvSpPr>
          <xdr:cNvPr id="641" name="Rombo 116">
            <a:extLst>
              <a:ext uri="{FF2B5EF4-FFF2-40B4-BE49-F238E27FC236}">
                <a16:creationId xmlns:a16="http://schemas.microsoft.com/office/drawing/2014/main" xmlns="" id="{00000000-0008-0000-0400-0000F9010000}"/>
              </a:ext>
            </a:extLst>
          </xdr:cNvPr>
          <xdr:cNvSpPr/>
        </xdr:nvSpPr>
        <xdr:spPr bwMode="auto">
          <a:xfrm>
            <a:off x="7987966" y="241634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42" name="Rombo 117">
            <a:extLst>
              <a:ext uri="{FF2B5EF4-FFF2-40B4-BE49-F238E27FC236}">
                <a16:creationId xmlns:a16="http://schemas.microsoft.com/office/drawing/2014/main" xmlns="" id="{00000000-0008-0000-0400-0000FA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43" name="Rombo 118">
            <a:extLst>
              <a:ext uri="{FF2B5EF4-FFF2-40B4-BE49-F238E27FC236}">
                <a16:creationId xmlns:a16="http://schemas.microsoft.com/office/drawing/2014/main" xmlns="" id="{00000000-0008-0000-0400-0000FB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44" name="Rombo 119">
            <a:extLst>
              <a:ext uri="{FF2B5EF4-FFF2-40B4-BE49-F238E27FC236}">
                <a16:creationId xmlns:a16="http://schemas.microsoft.com/office/drawing/2014/main" xmlns="" id="{00000000-0008-0000-0400-0000FC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15</xdr:row>
      <xdr:rowOff>34018</xdr:rowOff>
    </xdr:from>
    <xdr:to>
      <xdr:col>18</xdr:col>
      <xdr:colOff>665389</xdr:colOff>
      <xdr:row>15</xdr:row>
      <xdr:rowOff>489860</xdr:rowOff>
    </xdr:to>
    <xdr:grpSp>
      <xdr:nvGrpSpPr>
        <xdr:cNvPr id="645" name="Grupo 115">
          <a:extLst>
            <a:ext uri="{FF2B5EF4-FFF2-40B4-BE49-F238E27FC236}">
              <a16:creationId xmlns:a16="http://schemas.microsoft.com/office/drawing/2014/main" xmlns="" id="{00000000-0008-0000-0400-0000FD010000}"/>
            </a:ext>
          </a:extLst>
        </xdr:cNvPr>
        <xdr:cNvGrpSpPr/>
      </xdr:nvGrpSpPr>
      <xdr:grpSpPr>
        <a:xfrm>
          <a:off x="11756568" y="8273143"/>
          <a:ext cx="510271" cy="455842"/>
          <a:chOff x="7826041" y="2140612"/>
          <a:chExt cx="663745" cy="551955"/>
        </a:xfrm>
        <a:noFill/>
      </xdr:grpSpPr>
      <xdr:sp macro="" textlink="">
        <xdr:nvSpPr>
          <xdr:cNvPr id="646" name="Rombo 116">
            <a:extLst>
              <a:ext uri="{FF2B5EF4-FFF2-40B4-BE49-F238E27FC236}">
                <a16:creationId xmlns:a16="http://schemas.microsoft.com/office/drawing/2014/main" xmlns="" id="{00000000-0008-0000-0400-0000FE01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47" name="Rombo 117">
            <a:extLst>
              <a:ext uri="{FF2B5EF4-FFF2-40B4-BE49-F238E27FC236}">
                <a16:creationId xmlns:a16="http://schemas.microsoft.com/office/drawing/2014/main" xmlns="" id="{00000000-0008-0000-0400-0000FF01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48" name="Rombo 118">
            <a:extLst>
              <a:ext uri="{FF2B5EF4-FFF2-40B4-BE49-F238E27FC236}">
                <a16:creationId xmlns:a16="http://schemas.microsoft.com/office/drawing/2014/main" xmlns="" id="{00000000-0008-0000-0400-000000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49" name="Rombo 119">
            <a:extLst>
              <a:ext uri="{FF2B5EF4-FFF2-40B4-BE49-F238E27FC236}">
                <a16:creationId xmlns:a16="http://schemas.microsoft.com/office/drawing/2014/main" xmlns="" id="{00000000-0008-0000-0400-000001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15</xdr:row>
      <xdr:rowOff>43543</xdr:rowOff>
    </xdr:from>
    <xdr:to>
      <xdr:col>18</xdr:col>
      <xdr:colOff>665389</xdr:colOff>
      <xdr:row>15</xdr:row>
      <xdr:rowOff>499385</xdr:rowOff>
    </xdr:to>
    <xdr:grpSp>
      <xdr:nvGrpSpPr>
        <xdr:cNvPr id="650" name="Grupo 115">
          <a:extLst>
            <a:ext uri="{FF2B5EF4-FFF2-40B4-BE49-F238E27FC236}">
              <a16:creationId xmlns:a16="http://schemas.microsoft.com/office/drawing/2014/main" xmlns="" id="{00000000-0008-0000-0400-0000F8010000}"/>
            </a:ext>
          </a:extLst>
        </xdr:cNvPr>
        <xdr:cNvGrpSpPr/>
      </xdr:nvGrpSpPr>
      <xdr:grpSpPr>
        <a:xfrm>
          <a:off x="11756568" y="8282668"/>
          <a:ext cx="510271" cy="455842"/>
          <a:chOff x="7826041" y="2140612"/>
          <a:chExt cx="663745" cy="551955"/>
        </a:xfrm>
        <a:noFill/>
      </xdr:grpSpPr>
      <xdr:sp macro="" textlink="">
        <xdr:nvSpPr>
          <xdr:cNvPr id="651" name="Rombo 116">
            <a:extLst>
              <a:ext uri="{FF2B5EF4-FFF2-40B4-BE49-F238E27FC236}">
                <a16:creationId xmlns:a16="http://schemas.microsoft.com/office/drawing/2014/main" xmlns="" id="{00000000-0008-0000-0400-0000F9010000}"/>
              </a:ext>
            </a:extLst>
          </xdr:cNvPr>
          <xdr:cNvSpPr/>
        </xdr:nvSpPr>
        <xdr:spPr bwMode="auto">
          <a:xfrm>
            <a:off x="7987966" y="241634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52" name="Rombo 117">
            <a:extLst>
              <a:ext uri="{FF2B5EF4-FFF2-40B4-BE49-F238E27FC236}">
                <a16:creationId xmlns:a16="http://schemas.microsoft.com/office/drawing/2014/main" xmlns="" id="{00000000-0008-0000-0400-0000FA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53" name="Rombo 118">
            <a:extLst>
              <a:ext uri="{FF2B5EF4-FFF2-40B4-BE49-F238E27FC236}">
                <a16:creationId xmlns:a16="http://schemas.microsoft.com/office/drawing/2014/main" xmlns="" id="{00000000-0008-0000-0400-0000FB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54" name="Rombo 119">
            <a:extLst>
              <a:ext uri="{FF2B5EF4-FFF2-40B4-BE49-F238E27FC236}">
                <a16:creationId xmlns:a16="http://schemas.microsoft.com/office/drawing/2014/main" xmlns="" id="{00000000-0008-0000-0400-0000FC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16</xdr:row>
      <xdr:rowOff>34018</xdr:rowOff>
    </xdr:from>
    <xdr:to>
      <xdr:col>18</xdr:col>
      <xdr:colOff>665389</xdr:colOff>
      <xdr:row>16</xdr:row>
      <xdr:rowOff>489860</xdr:rowOff>
    </xdr:to>
    <xdr:grpSp>
      <xdr:nvGrpSpPr>
        <xdr:cNvPr id="655" name="Grupo 115">
          <a:extLst>
            <a:ext uri="{FF2B5EF4-FFF2-40B4-BE49-F238E27FC236}">
              <a16:creationId xmlns:a16="http://schemas.microsoft.com/office/drawing/2014/main" xmlns="" id="{00000000-0008-0000-0400-0000FD010000}"/>
            </a:ext>
          </a:extLst>
        </xdr:cNvPr>
        <xdr:cNvGrpSpPr/>
      </xdr:nvGrpSpPr>
      <xdr:grpSpPr>
        <a:xfrm>
          <a:off x="11756568" y="8787493"/>
          <a:ext cx="510271" cy="455842"/>
          <a:chOff x="7826041" y="2140612"/>
          <a:chExt cx="663745" cy="551955"/>
        </a:xfrm>
        <a:noFill/>
      </xdr:grpSpPr>
      <xdr:sp macro="" textlink="">
        <xdr:nvSpPr>
          <xdr:cNvPr id="656" name="Rombo 116">
            <a:extLst>
              <a:ext uri="{FF2B5EF4-FFF2-40B4-BE49-F238E27FC236}">
                <a16:creationId xmlns:a16="http://schemas.microsoft.com/office/drawing/2014/main" xmlns="" id="{00000000-0008-0000-0400-0000FE010000}"/>
              </a:ext>
            </a:extLst>
          </xdr:cNvPr>
          <xdr:cNvSpPr/>
        </xdr:nvSpPr>
        <xdr:spPr bwMode="auto">
          <a:xfrm>
            <a:off x="7987966" y="241634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57" name="Rombo 117">
            <a:extLst>
              <a:ext uri="{FF2B5EF4-FFF2-40B4-BE49-F238E27FC236}">
                <a16:creationId xmlns:a16="http://schemas.microsoft.com/office/drawing/2014/main" xmlns="" id="{00000000-0008-0000-0400-0000FF010000}"/>
              </a:ext>
            </a:extLst>
          </xdr:cNvPr>
          <xdr:cNvSpPr/>
        </xdr:nvSpPr>
        <xdr:spPr bwMode="auto">
          <a:xfrm>
            <a:off x="7826041" y="228299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58" name="Rombo 118">
            <a:extLst>
              <a:ext uri="{FF2B5EF4-FFF2-40B4-BE49-F238E27FC236}">
                <a16:creationId xmlns:a16="http://schemas.microsoft.com/office/drawing/2014/main" xmlns="" id="{00000000-0008-0000-0400-000000020000}"/>
              </a:ext>
            </a:extLst>
          </xdr:cNvPr>
          <xdr:cNvSpPr/>
        </xdr:nvSpPr>
        <xdr:spPr bwMode="auto">
          <a:xfrm>
            <a:off x="8157915" y="2273962"/>
            <a:ext cx="331871"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59" name="Rombo 119">
            <a:extLst>
              <a:ext uri="{FF2B5EF4-FFF2-40B4-BE49-F238E27FC236}">
                <a16:creationId xmlns:a16="http://schemas.microsoft.com/office/drawing/2014/main" xmlns="" id="{00000000-0008-0000-0400-000001020000}"/>
              </a:ext>
            </a:extLst>
          </xdr:cNvPr>
          <xdr:cNvSpPr/>
        </xdr:nvSpPr>
        <xdr:spPr bwMode="auto">
          <a:xfrm>
            <a:off x="7995990" y="2140612"/>
            <a:ext cx="333375" cy="276225"/>
          </a:xfrm>
          <a:prstGeom prst="diamond">
            <a:avLst/>
          </a:prstGeom>
          <a:grp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18</xdr:col>
      <xdr:colOff>155118</xdr:colOff>
      <xdr:row>16</xdr:row>
      <xdr:rowOff>43543</xdr:rowOff>
    </xdr:from>
    <xdr:to>
      <xdr:col>18</xdr:col>
      <xdr:colOff>665389</xdr:colOff>
      <xdr:row>16</xdr:row>
      <xdr:rowOff>499385</xdr:rowOff>
    </xdr:to>
    <xdr:grpSp>
      <xdr:nvGrpSpPr>
        <xdr:cNvPr id="660" name="Grupo 115">
          <a:extLst>
            <a:ext uri="{FF2B5EF4-FFF2-40B4-BE49-F238E27FC236}">
              <a16:creationId xmlns:a16="http://schemas.microsoft.com/office/drawing/2014/main" xmlns="" id="{00000000-0008-0000-0400-0000F8010000}"/>
            </a:ext>
          </a:extLst>
        </xdr:cNvPr>
        <xdr:cNvGrpSpPr/>
      </xdr:nvGrpSpPr>
      <xdr:grpSpPr>
        <a:xfrm>
          <a:off x="11756568" y="8797018"/>
          <a:ext cx="510271" cy="455842"/>
          <a:chOff x="7826041" y="2140612"/>
          <a:chExt cx="663745" cy="551955"/>
        </a:xfrm>
        <a:noFill/>
      </xdr:grpSpPr>
      <xdr:sp macro="" textlink="">
        <xdr:nvSpPr>
          <xdr:cNvPr id="661" name="Rombo 116">
            <a:extLst>
              <a:ext uri="{FF2B5EF4-FFF2-40B4-BE49-F238E27FC236}">
                <a16:creationId xmlns:a16="http://schemas.microsoft.com/office/drawing/2014/main" xmlns="" id="{00000000-0008-0000-0400-0000F9010000}"/>
              </a:ext>
            </a:extLst>
          </xdr:cNvPr>
          <xdr:cNvSpPr/>
        </xdr:nvSpPr>
        <xdr:spPr bwMode="auto">
          <a:xfrm>
            <a:off x="7987966" y="241634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62" name="Rombo 117">
            <a:extLst>
              <a:ext uri="{FF2B5EF4-FFF2-40B4-BE49-F238E27FC236}">
                <a16:creationId xmlns:a16="http://schemas.microsoft.com/office/drawing/2014/main" xmlns="" id="{00000000-0008-0000-0400-0000FA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63" name="Rombo 118">
            <a:extLst>
              <a:ext uri="{FF2B5EF4-FFF2-40B4-BE49-F238E27FC236}">
                <a16:creationId xmlns:a16="http://schemas.microsoft.com/office/drawing/2014/main" xmlns="" id="{00000000-0008-0000-0400-0000FB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664" name="Rombo 119">
            <a:extLst>
              <a:ext uri="{FF2B5EF4-FFF2-40B4-BE49-F238E27FC236}">
                <a16:creationId xmlns:a16="http://schemas.microsoft.com/office/drawing/2014/main" xmlns="" id="{00000000-0008-0000-0400-0000FC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twoCellAnchor>
    <xdr:from>
      <xdr:col>7</xdr:col>
      <xdr:colOff>95250</xdr:colOff>
      <xdr:row>10</xdr:row>
      <xdr:rowOff>66675</xdr:rowOff>
    </xdr:from>
    <xdr:to>
      <xdr:col>7</xdr:col>
      <xdr:colOff>514350</xdr:colOff>
      <xdr:row>10</xdr:row>
      <xdr:rowOff>463550</xdr:rowOff>
    </xdr:to>
    <xdr:sp macro="" textlink="">
      <xdr:nvSpPr>
        <xdr:cNvPr id="685" name="7 Decisión">
          <a:extLst>
            <a:ext uri="{FF2B5EF4-FFF2-40B4-BE49-F238E27FC236}">
              <a16:creationId xmlns:a16="http://schemas.microsoft.com/office/drawing/2014/main" xmlns="" id="{00000000-0008-0000-0400-00007F010000}"/>
            </a:ext>
          </a:extLst>
        </xdr:cNvPr>
        <xdr:cNvSpPr/>
      </xdr:nvSpPr>
      <xdr:spPr>
        <a:xfrm>
          <a:off x="5324475"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10</xdr:row>
      <xdr:rowOff>66675</xdr:rowOff>
    </xdr:from>
    <xdr:to>
      <xdr:col>2</xdr:col>
      <xdr:colOff>514350</xdr:colOff>
      <xdr:row>10</xdr:row>
      <xdr:rowOff>463550</xdr:rowOff>
    </xdr:to>
    <xdr:sp macro="" textlink="">
      <xdr:nvSpPr>
        <xdr:cNvPr id="686" name="7 Decisión">
          <a:extLst>
            <a:ext uri="{FF2B5EF4-FFF2-40B4-BE49-F238E27FC236}">
              <a16:creationId xmlns:a16="http://schemas.microsoft.com/office/drawing/2014/main" xmlns="" id="{00000000-0008-0000-0400-000080010000}"/>
            </a:ext>
          </a:extLst>
        </xdr:cNvPr>
        <xdr:cNvSpPr/>
      </xdr:nvSpPr>
      <xdr:spPr>
        <a:xfrm>
          <a:off x="2495550"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10</xdr:row>
      <xdr:rowOff>66675</xdr:rowOff>
    </xdr:from>
    <xdr:to>
      <xdr:col>12</xdr:col>
      <xdr:colOff>514350</xdr:colOff>
      <xdr:row>10</xdr:row>
      <xdr:rowOff>463550</xdr:rowOff>
    </xdr:to>
    <xdr:sp macro="" textlink="">
      <xdr:nvSpPr>
        <xdr:cNvPr id="687" name="7 Decisión">
          <a:extLst>
            <a:ext uri="{FF2B5EF4-FFF2-40B4-BE49-F238E27FC236}">
              <a16:creationId xmlns:a16="http://schemas.microsoft.com/office/drawing/2014/main" xmlns="" id="{00000000-0008-0000-0400-000081010000}"/>
            </a:ext>
          </a:extLst>
        </xdr:cNvPr>
        <xdr:cNvSpPr/>
      </xdr:nvSpPr>
      <xdr:spPr>
        <a:xfrm>
          <a:off x="7962900"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10</xdr:row>
      <xdr:rowOff>66675</xdr:rowOff>
    </xdr:from>
    <xdr:to>
      <xdr:col>17</xdr:col>
      <xdr:colOff>514350</xdr:colOff>
      <xdr:row>10</xdr:row>
      <xdr:rowOff>463550</xdr:rowOff>
    </xdr:to>
    <xdr:sp macro="" textlink="">
      <xdr:nvSpPr>
        <xdr:cNvPr id="688" name="7 Decisión">
          <a:extLst>
            <a:ext uri="{FF2B5EF4-FFF2-40B4-BE49-F238E27FC236}">
              <a16:creationId xmlns:a16="http://schemas.microsoft.com/office/drawing/2014/main" xmlns="" id="{00000000-0008-0000-0400-000082010000}"/>
            </a:ext>
          </a:extLst>
        </xdr:cNvPr>
        <xdr:cNvSpPr/>
      </xdr:nvSpPr>
      <xdr:spPr>
        <a:xfrm>
          <a:off x="11068050"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10</xdr:row>
      <xdr:rowOff>66675</xdr:rowOff>
    </xdr:from>
    <xdr:to>
      <xdr:col>2</xdr:col>
      <xdr:colOff>514350</xdr:colOff>
      <xdr:row>10</xdr:row>
      <xdr:rowOff>463550</xdr:rowOff>
    </xdr:to>
    <xdr:sp macro="" textlink="">
      <xdr:nvSpPr>
        <xdr:cNvPr id="689" name="7 Decisión">
          <a:extLst>
            <a:ext uri="{FF2B5EF4-FFF2-40B4-BE49-F238E27FC236}">
              <a16:creationId xmlns:a16="http://schemas.microsoft.com/office/drawing/2014/main" xmlns="" id="{00000000-0008-0000-0400-000083010000}"/>
            </a:ext>
          </a:extLst>
        </xdr:cNvPr>
        <xdr:cNvSpPr/>
      </xdr:nvSpPr>
      <xdr:spPr>
        <a:xfrm>
          <a:off x="2495550"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10</xdr:row>
      <xdr:rowOff>66675</xdr:rowOff>
    </xdr:from>
    <xdr:to>
      <xdr:col>2</xdr:col>
      <xdr:colOff>514350</xdr:colOff>
      <xdr:row>10</xdr:row>
      <xdr:rowOff>463550</xdr:rowOff>
    </xdr:to>
    <xdr:sp macro="" textlink="">
      <xdr:nvSpPr>
        <xdr:cNvPr id="690" name="7 Decisión">
          <a:extLst>
            <a:ext uri="{FF2B5EF4-FFF2-40B4-BE49-F238E27FC236}">
              <a16:creationId xmlns:a16="http://schemas.microsoft.com/office/drawing/2014/main" xmlns="" id="{00000000-0008-0000-0400-000084010000}"/>
            </a:ext>
          </a:extLst>
        </xdr:cNvPr>
        <xdr:cNvSpPr/>
      </xdr:nvSpPr>
      <xdr:spPr>
        <a:xfrm>
          <a:off x="2495550"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2</xdr:col>
      <xdr:colOff>95250</xdr:colOff>
      <xdr:row>10</xdr:row>
      <xdr:rowOff>66675</xdr:rowOff>
    </xdr:from>
    <xdr:to>
      <xdr:col>2</xdr:col>
      <xdr:colOff>514350</xdr:colOff>
      <xdr:row>10</xdr:row>
      <xdr:rowOff>463550</xdr:rowOff>
    </xdr:to>
    <xdr:sp macro="" textlink="">
      <xdr:nvSpPr>
        <xdr:cNvPr id="691" name="7 Decisión">
          <a:extLst>
            <a:ext uri="{FF2B5EF4-FFF2-40B4-BE49-F238E27FC236}">
              <a16:creationId xmlns:a16="http://schemas.microsoft.com/office/drawing/2014/main" xmlns="" id="{00000000-0008-0000-0400-000085010000}"/>
            </a:ext>
          </a:extLst>
        </xdr:cNvPr>
        <xdr:cNvSpPr/>
      </xdr:nvSpPr>
      <xdr:spPr>
        <a:xfrm>
          <a:off x="2495550"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7</xdr:col>
      <xdr:colOff>95250</xdr:colOff>
      <xdr:row>10</xdr:row>
      <xdr:rowOff>66675</xdr:rowOff>
    </xdr:from>
    <xdr:to>
      <xdr:col>7</xdr:col>
      <xdr:colOff>514350</xdr:colOff>
      <xdr:row>10</xdr:row>
      <xdr:rowOff>463550</xdr:rowOff>
    </xdr:to>
    <xdr:sp macro="" textlink="">
      <xdr:nvSpPr>
        <xdr:cNvPr id="692" name="7 Decisión">
          <a:extLst>
            <a:ext uri="{FF2B5EF4-FFF2-40B4-BE49-F238E27FC236}">
              <a16:creationId xmlns:a16="http://schemas.microsoft.com/office/drawing/2014/main" xmlns="" id="{00000000-0008-0000-0400-000086010000}"/>
            </a:ext>
          </a:extLst>
        </xdr:cNvPr>
        <xdr:cNvSpPr/>
      </xdr:nvSpPr>
      <xdr:spPr>
        <a:xfrm>
          <a:off x="5324475"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10</xdr:row>
      <xdr:rowOff>66675</xdr:rowOff>
    </xdr:from>
    <xdr:to>
      <xdr:col>12</xdr:col>
      <xdr:colOff>514350</xdr:colOff>
      <xdr:row>10</xdr:row>
      <xdr:rowOff>463550</xdr:rowOff>
    </xdr:to>
    <xdr:sp macro="" textlink="">
      <xdr:nvSpPr>
        <xdr:cNvPr id="693" name="7 Decisión">
          <a:extLst>
            <a:ext uri="{FF2B5EF4-FFF2-40B4-BE49-F238E27FC236}">
              <a16:creationId xmlns:a16="http://schemas.microsoft.com/office/drawing/2014/main" xmlns="" id="{00000000-0008-0000-0400-000087010000}"/>
            </a:ext>
          </a:extLst>
        </xdr:cNvPr>
        <xdr:cNvSpPr/>
      </xdr:nvSpPr>
      <xdr:spPr>
        <a:xfrm>
          <a:off x="7962900"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12</xdr:col>
      <xdr:colOff>95250</xdr:colOff>
      <xdr:row>10</xdr:row>
      <xdr:rowOff>66675</xdr:rowOff>
    </xdr:from>
    <xdr:to>
      <xdr:col>12</xdr:col>
      <xdr:colOff>514350</xdr:colOff>
      <xdr:row>10</xdr:row>
      <xdr:rowOff>463550</xdr:rowOff>
    </xdr:to>
    <xdr:sp macro="" textlink="">
      <xdr:nvSpPr>
        <xdr:cNvPr id="694" name="7 Decisión">
          <a:extLst>
            <a:ext uri="{FF2B5EF4-FFF2-40B4-BE49-F238E27FC236}">
              <a16:creationId xmlns:a16="http://schemas.microsoft.com/office/drawing/2014/main" xmlns="" id="{00000000-0008-0000-0400-000088010000}"/>
            </a:ext>
          </a:extLst>
        </xdr:cNvPr>
        <xdr:cNvSpPr/>
      </xdr:nvSpPr>
      <xdr:spPr>
        <a:xfrm>
          <a:off x="7962900"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10</xdr:row>
      <xdr:rowOff>66675</xdr:rowOff>
    </xdr:from>
    <xdr:to>
      <xdr:col>17</xdr:col>
      <xdr:colOff>514350</xdr:colOff>
      <xdr:row>10</xdr:row>
      <xdr:rowOff>463550</xdr:rowOff>
    </xdr:to>
    <xdr:sp macro="" textlink="">
      <xdr:nvSpPr>
        <xdr:cNvPr id="695" name="7 Decisión">
          <a:extLst>
            <a:ext uri="{FF2B5EF4-FFF2-40B4-BE49-F238E27FC236}">
              <a16:creationId xmlns:a16="http://schemas.microsoft.com/office/drawing/2014/main" xmlns="" id="{00000000-0008-0000-0400-000089010000}"/>
            </a:ext>
          </a:extLst>
        </xdr:cNvPr>
        <xdr:cNvSpPr/>
      </xdr:nvSpPr>
      <xdr:spPr>
        <a:xfrm>
          <a:off x="11068050"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10</xdr:row>
      <xdr:rowOff>66675</xdr:rowOff>
    </xdr:from>
    <xdr:to>
      <xdr:col>17</xdr:col>
      <xdr:colOff>514350</xdr:colOff>
      <xdr:row>10</xdr:row>
      <xdr:rowOff>463550</xdr:rowOff>
    </xdr:to>
    <xdr:sp macro="" textlink="">
      <xdr:nvSpPr>
        <xdr:cNvPr id="696" name="7 Decisión">
          <a:extLst>
            <a:ext uri="{FF2B5EF4-FFF2-40B4-BE49-F238E27FC236}">
              <a16:creationId xmlns:a16="http://schemas.microsoft.com/office/drawing/2014/main" xmlns="" id="{00000000-0008-0000-0400-00008A010000}"/>
            </a:ext>
          </a:extLst>
        </xdr:cNvPr>
        <xdr:cNvSpPr/>
      </xdr:nvSpPr>
      <xdr:spPr>
        <a:xfrm>
          <a:off x="11068050"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17</xdr:col>
      <xdr:colOff>95250</xdr:colOff>
      <xdr:row>10</xdr:row>
      <xdr:rowOff>66675</xdr:rowOff>
    </xdr:from>
    <xdr:to>
      <xdr:col>17</xdr:col>
      <xdr:colOff>514350</xdr:colOff>
      <xdr:row>10</xdr:row>
      <xdr:rowOff>463550</xdr:rowOff>
    </xdr:to>
    <xdr:sp macro="" textlink="">
      <xdr:nvSpPr>
        <xdr:cNvPr id="697" name="7 Decisión">
          <a:extLst>
            <a:ext uri="{FF2B5EF4-FFF2-40B4-BE49-F238E27FC236}">
              <a16:creationId xmlns:a16="http://schemas.microsoft.com/office/drawing/2014/main" xmlns="" id="{00000000-0008-0000-0400-00008B010000}"/>
            </a:ext>
          </a:extLst>
        </xdr:cNvPr>
        <xdr:cNvSpPr/>
      </xdr:nvSpPr>
      <xdr:spPr>
        <a:xfrm>
          <a:off x="11068050" y="9334500"/>
          <a:ext cx="419100" cy="39687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18</xdr:col>
      <xdr:colOff>155118</xdr:colOff>
      <xdr:row>10</xdr:row>
      <xdr:rowOff>34018</xdr:rowOff>
    </xdr:from>
    <xdr:to>
      <xdr:col>18</xdr:col>
      <xdr:colOff>665389</xdr:colOff>
      <xdr:row>10</xdr:row>
      <xdr:rowOff>489860</xdr:rowOff>
    </xdr:to>
    <xdr:grpSp>
      <xdr:nvGrpSpPr>
        <xdr:cNvPr id="698" name="Grupo 115">
          <a:extLst>
            <a:ext uri="{FF2B5EF4-FFF2-40B4-BE49-F238E27FC236}">
              <a16:creationId xmlns:a16="http://schemas.microsoft.com/office/drawing/2014/main" xmlns="" id="{00000000-0008-0000-0400-0000F3010000}"/>
            </a:ext>
          </a:extLst>
        </xdr:cNvPr>
        <xdr:cNvGrpSpPr/>
      </xdr:nvGrpSpPr>
      <xdr:grpSpPr>
        <a:xfrm>
          <a:off x="11756568" y="5701393"/>
          <a:ext cx="510271" cy="455842"/>
          <a:chOff x="7826041" y="2140612"/>
          <a:chExt cx="663745" cy="551955"/>
        </a:xfrm>
        <a:noFill/>
      </xdr:grpSpPr>
      <xdr:sp macro="" textlink="">
        <xdr:nvSpPr>
          <xdr:cNvPr id="699" name="Rombo 116">
            <a:extLst>
              <a:ext uri="{FF2B5EF4-FFF2-40B4-BE49-F238E27FC236}">
                <a16:creationId xmlns:a16="http://schemas.microsoft.com/office/drawing/2014/main" xmlns="" id="{00000000-0008-0000-0400-0000F4010000}"/>
              </a:ext>
            </a:extLst>
          </xdr:cNvPr>
          <xdr:cNvSpPr/>
        </xdr:nvSpPr>
        <xdr:spPr bwMode="auto">
          <a:xfrm>
            <a:off x="7987966" y="2416342"/>
            <a:ext cx="331871"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700" name="Rombo 117">
            <a:extLst>
              <a:ext uri="{FF2B5EF4-FFF2-40B4-BE49-F238E27FC236}">
                <a16:creationId xmlns:a16="http://schemas.microsoft.com/office/drawing/2014/main" xmlns="" id="{00000000-0008-0000-0400-0000F5010000}"/>
              </a:ext>
            </a:extLst>
          </xdr:cNvPr>
          <xdr:cNvSpPr/>
        </xdr:nvSpPr>
        <xdr:spPr bwMode="auto">
          <a:xfrm>
            <a:off x="7826041" y="2282992"/>
            <a:ext cx="333375"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701" name="Rombo 118">
            <a:extLst>
              <a:ext uri="{FF2B5EF4-FFF2-40B4-BE49-F238E27FC236}">
                <a16:creationId xmlns:a16="http://schemas.microsoft.com/office/drawing/2014/main" xmlns="" id="{00000000-0008-0000-0400-0000F6010000}"/>
              </a:ext>
            </a:extLst>
          </xdr:cNvPr>
          <xdr:cNvSpPr/>
        </xdr:nvSpPr>
        <xdr:spPr bwMode="auto">
          <a:xfrm>
            <a:off x="8157915" y="2273962"/>
            <a:ext cx="331871" cy="276225"/>
          </a:xfrm>
          <a:prstGeom prst="diamond">
            <a:avLst/>
          </a:prstGeom>
          <a:solidFill>
            <a:srgbClr val="FFFF00"/>
          </a:solidFill>
          <a:ln w="9525">
            <a:solidFill>
              <a:srgbClr val="000000"/>
            </a:solidFill>
            <a:miter lim="800000"/>
            <a:headEnd/>
            <a:tailEnd/>
          </a:ln>
        </xdr:spPr>
        <xdr:txBody>
          <a:bodyPr vertOverflow="clip" horzOverflow="clip" rtlCol="0" anchor="t"/>
          <a:lstStyle/>
          <a:p>
            <a:pPr algn="l"/>
            <a:endParaRPr lang="es-CO" sz="1100"/>
          </a:p>
        </xdr:txBody>
      </xdr:sp>
      <xdr:sp macro="" textlink="">
        <xdr:nvSpPr>
          <xdr:cNvPr id="702" name="Rombo 119">
            <a:extLst>
              <a:ext uri="{FF2B5EF4-FFF2-40B4-BE49-F238E27FC236}">
                <a16:creationId xmlns:a16="http://schemas.microsoft.com/office/drawing/2014/main" xmlns="" id="{00000000-0008-0000-0400-0000F7010000}"/>
              </a:ext>
            </a:extLst>
          </xdr:cNvPr>
          <xdr:cNvSpPr/>
        </xdr:nvSpPr>
        <xdr:spPr bwMode="auto">
          <a:xfrm>
            <a:off x="7995990" y="2140612"/>
            <a:ext cx="333375" cy="276225"/>
          </a:xfrm>
          <a:prstGeom prst="diamond">
            <a:avLst/>
          </a:prstGeom>
          <a:solidFill>
            <a:srgbClr val="00B050"/>
          </a:solidFill>
          <a:ln w="9525">
            <a:solidFill>
              <a:srgbClr val="000000"/>
            </a:solidFill>
            <a:miter lim="800000"/>
            <a:headEnd/>
            <a:tailEnd/>
          </a:ln>
        </xdr:spPr>
        <xdr:txBody>
          <a:bodyPr vertOverflow="clip" horzOverflow="clip" rtlCol="0" anchor="t"/>
          <a:lstStyle/>
          <a:p>
            <a:pPr algn="l"/>
            <a:endParaRPr lang="es-CO"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6</xdr:col>
      <xdr:colOff>66675</xdr:colOff>
      <xdr:row>9</xdr:row>
      <xdr:rowOff>190500</xdr:rowOff>
    </xdr:to>
    <xdr:sp macro="" textlink="">
      <xdr:nvSpPr>
        <xdr:cNvPr id="2" name="Text Box 18">
          <a:extLst>
            <a:ext uri="{FF2B5EF4-FFF2-40B4-BE49-F238E27FC236}">
              <a16:creationId xmlns:a16="http://schemas.microsoft.com/office/drawing/2014/main" xmlns="" id="{00000000-0008-0000-0100-000003000000}"/>
            </a:ext>
          </a:extLst>
        </xdr:cNvPr>
        <xdr:cNvSpPr txBox="1">
          <a:spLocks noChangeArrowheads="1"/>
        </xdr:cNvSpPr>
      </xdr:nvSpPr>
      <xdr:spPr bwMode="auto">
        <a:xfrm>
          <a:off x="11344275" y="7381875"/>
          <a:ext cx="66675" cy="190500"/>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66675</xdr:colOff>
      <xdr:row>9</xdr:row>
      <xdr:rowOff>190500</xdr:rowOff>
    </xdr:to>
    <xdr:sp macro="" textlink="">
      <xdr:nvSpPr>
        <xdr:cNvPr id="3" name="Text Box 18">
          <a:extLst>
            <a:ext uri="{FF2B5EF4-FFF2-40B4-BE49-F238E27FC236}">
              <a16:creationId xmlns:a16="http://schemas.microsoft.com/office/drawing/2014/main" xmlns="" id="{00000000-0008-0000-0100-000004000000}"/>
            </a:ext>
          </a:extLst>
        </xdr:cNvPr>
        <xdr:cNvSpPr txBox="1">
          <a:spLocks noChangeArrowheads="1"/>
        </xdr:cNvSpPr>
      </xdr:nvSpPr>
      <xdr:spPr bwMode="auto">
        <a:xfrm>
          <a:off x="11344275" y="7381875"/>
          <a:ext cx="66675" cy="190500"/>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66675</xdr:colOff>
      <xdr:row>9</xdr:row>
      <xdr:rowOff>190500</xdr:rowOff>
    </xdr:to>
    <xdr:sp macro="" textlink="">
      <xdr:nvSpPr>
        <xdr:cNvPr id="4" name="Text Box 18">
          <a:extLst>
            <a:ext uri="{FF2B5EF4-FFF2-40B4-BE49-F238E27FC236}">
              <a16:creationId xmlns:a16="http://schemas.microsoft.com/office/drawing/2014/main" xmlns="" id="{00000000-0008-0000-0100-000005000000}"/>
            </a:ext>
          </a:extLst>
        </xdr:cNvPr>
        <xdr:cNvSpPr txBox="1">
          <a:spLocks noChangeArrowheads="1"/>
        </xdr:cNvSpPr>
      </xdr:nvSpPr>
      <xdr:spPr bwMode="auto">
        <a:xfrm>
          <a:off x="11344275" y="7381875"/>
          <a:ext cx="66675" cy="190500"/>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66675</xdr:colOff>
      <xdr:row>9</xdr:row>
      <xdr:rowOff>133350</xdr:rowOff>
    </xdr:to>
    <xdr:sp macro="" textlink="">
      <xdr:nvSpPr>
        <xdr:cNvPr id="5" name="Text Box 18">
          <a:extLst>
            <a:ext uri="{FF2B5EF4-FFF2-40B4-BE49-F238E27FC236}">
              <a16:creationId xmlns:a16="http://schemas.microsoft.com/office/drawing/2014/main" xmlns="" id="{00000000-0008-0000-0100-000006000000}"/>
            </a:ext>
          </a:extLst>
        </xdr:cNvPr>
        <xdr:cNvSpPr txBox="1">
          <a:spLocks noChangeArrowheads="1"/>
        </xdr:cNvSpPr>
      </xdr:nvSpPr>
      <xdr:spPr bwMode="auto">
        <a:xfrm>
          <a:off x="11344275" y="7381875"/>
          <a:ext cx="66675" cy="133350"/>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209550</xdr:colOff>
      <xdr:row>4</xdr:row>
      <xdr:rowOff>0</xdr:rowOff>
    </xdr:to>
    <xdr:pic>
      <xdr:nvPicPr>
        <xdr:cNvPr id="6" name="Picture 41" descr="BD21301_">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44275" y="2143125"/>
          <a:ext cx="209550" cy="0"/>
        </a:xfrm>
        <a:prstGeom prst="rect">
          <a:avLst/>
        </a:prstGeom>
        <a:solidFill>
          <a:srgbClr val="FF0000"/>
        </a:solidFill>
        <a:ln w="9525">
          <a:noFill/>
          <a:miter lim="800000"/>
          <a:headEnd/>
          <a:tailEnd/>
        </a:ln>
      </xdr:spPr>
    </xdr:pic>
    <xdr:clientData/>
  </xdr:twoCellAnchor>
  <xdr:twoCellAnchor editAs="oneCell">
    <xdr:from>
      <xdr:col>6</xdr:col>
      <xdr:colOff>0</xdr:colOff>
      <xdr:row>4</xdr:row>
      <xdr:rowOff>0</xdr:rowOff>
    </xdr:from>
    <xdr:to>
      <xdr:col>6</xdr:col>
      <xdr:colOff>209550</xdr:colOff>
      <xdr:row>4</xdr:row>
      <xdr:rowOff>0</xdr:rowOff>
    </xdr:to>
    <xdr:pic>
      <xdr:nvPicPr>
        <xdr:cNvPr id="7" name="Picture 41" descr="BD21301_">
          <a:extLst>
            <a:ext uri="{FF2B5EF4-FFF2-40B4-BE49-F238E27FC236}">
              <a16:creationId xmlns:a16="http://schemas.microsoft.com/office/drawing/2014/main" xmlns="" id="{00000000-0008-0000-0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44275" y="2143125"/>
          <a:ext cx="209550" cy="0"/>
        </a:xfrm>
        <a:prstGeom prst="rect">
          <a:avLst/>
        </a:prstGeom>
        <a:solidFill>
          <a:srgbClr val="FF0000"/>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140811</xdr:colOff>
      <xdr:row>5</xdr:row>
      <xdr:rowOff>82830</xdr:rowOff>
    </xdr:from>
    <xdr:to>
      <xdr:col>18</xdr:col>
      <xdr:colOff>683736</xdr:colOff>
      <xdr:row>5</xdr:row>
      <xdr:rowOff>454305</xdr:rowOff>
    </xdr:to>
    <xdr:grpSp>
      <xdr:nvGrpSpPr>
        <xdr:cNvPr id="2" name="Grupo 1">
          <a:extLst>
            <a:ext uri="{FF2B5EF4-FFF2-40B4-BE49-F238E27FC236}">
              <a16:creationId xmlns:a16="http://schemas.microsoft.com/office/drawing/2014/main" xmlns="" id="{00000000-0008-0000-0300-000002000000}"/>
            </a:ext>
          </a:extLst>
        </xdr:cNvPr>
        <xdr:cNvGrpSpPr/>
      </xdr:nvGrpSpPr>
      <xdr:grpSpPr>
        <a:xfrm>
          <a:off x="9354791" y="3426299"/>
          <a:ext cx="542925" cy="371475"/>
          <a:chOff x="7211292" y="2456753"/>
          <a:chExt cx="542925" cy="371475"/>
        </a:xfrm>
      </xdr:grpSpPr>
      <xdr:sp macro="" textlink="">
        <xdr:nvSpPr>
          <xdr:cNvPr id="3" name="AutoShape 2866">
            <a:extLst>
              <a:ext uri="{FF2B5EF4-FFF2-40B4-BE49-F238E27FC236}">
                <a16:creationId xmlns:a16="http://schemas.microsoft.com/office/drawing/2014/main" xmlns="" id="{00000000-0008-0000-0300-00002F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4" name="AutoShape 2866">
            <a:extLst>
              <a:ext uri="{FF2B5EF4-FFF2-40B4-BE49-F238E27FC236}">
                <a16:creationId xmlns:a16="http://schemas.microsoft.com/office/drawing/2014/main" xmlns="" id="{00000000-0008-0000-0300-000030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5" name="AutoShape 2866">
            <a:extLst>
              <a:ext uri="{FF2B5EF4-FFF2-40B4-BE49-F238E27FC236}">
                <a16:creationId xmlns:a16="http://schemas.microsoft.com/office/drawing/2014/main" xmlns="" id="{00000000-0008-0000-0300-000031000000}"/>
              </a:ext>
            </a:extLst>
          </xdr:cNvPr>
          <xdr:cNvSpPr>
            <a:spLocks noChangeArrowheads="1"/>
          </xdr:cNvSpPr>
        </xdr:nvSpPr>
        <xdr:spPr bwMode="auto">
          <a:xfrm>
            <a:off x="7344642" y="2647253"/>
            <a:ext cx="266700" cy="180975"/>
          </a:xfrm>
          <a:prstGeom prst="flowChartDecision">
            <a:avLst/>
          </a:prstGeom>
          <a:solidFill>
            <a:srgbClr val="FFFF0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6" name="AutoShape 2866">
            <a:extLst>
              <a:ext uri="{FF2B5EF4-FFF2-40B4-BE49-F238E27FC236}">
                <a16:creationId xmlns:a16="http://schemas.microsoft.com/office/drawing/2014/main" xmlns="" id="{00000000-0008-0000-0300-000032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190500</xdr:colOff>
      <xdr:row>6</xdr:row>
      <xdr:rowOff>134471</xdr:rowOff>
    </xdr:from>
    <xdr:to>
      <xdr:col>18</xdr:col>
      <xdr:colOff>733425</xdr:colOff>
      <xdr:row>6</xdr:row>
      <xdr:rowOff>505946</xdr:rowOff>
    </xdr:to>
    <xdr:grpSp>
      <xdr:nvGrpSpPr>
        <xdr:cNvPr id="7" name="Grupo 6">
          <a:extLst>
            <a:ext uri="{FF2B5EF4-FFF2-40B4-BE49-F238E27FC236}">
              <a16:creationId xmlns:a16="http://schemas.microsoft.com/office/drawing/2014/main" xmlns="" id="{00000000-0008-0000-0300-000007000000}"/>
            </a:ext>
          </a:extLst>
        </xdr:cNvPr>
        <xdr:cNvGrpSpPr/>
      </xdr:nvGrpSpPr>
      <xdr:grpSpPr>
        <a:xfrm>
          <a:off x="9404480" y="4031945"/>
          <a:ext cx="542925" cy="371475"/>
          <a:chOff x="7211292" y="2456753"/>
          <a:chExt cx="542925" cy="371475"/>
        </a:xfrm>
      </xdr:grpSpPr>
      <xdr:sp macro="" textlink="">
        <xdr:nvSpPr>
          <xdr:cNvPr id="8"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9"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10"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11"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190500</xdr:colOff>
      <xdr:row>7</xdr:row>
      <xdr:rowOff>134471</xdr:rowOff>
    </xdr:from>
    <xdr:to>
      <xdr:col>18</xdr:col>
      <xdr:colOff>733425</xdr:colOff>
      <xdr:row>7</xdr:row>
      <xdr:rowOff>505946</xdr:rowOff>
    </xdr:to>
    <xdr:grpSp>
      <xdr:nvGrpSpPr>
        <xdr:cNvPr id="12" name="Grupo 11">
          <a:extLst>
            <a:ext uri="{FF2B5EF4-FFF2-40B4-BE49-F238E27FC236}">
              <a16:creationId xmlns:a16="http://schemas.microsoft.com/office/drawing/2014/main" xmlns="" id="{00000000-0008-0000-0300-000007000000}"/>
            </a:ext>
          </a:extLst>
        </xdr:cNvPr>
        <xdr:cNvGrpSpPr/>
      </xdr:nvGrpSpPr>
      <xdr:grpSpPr>
        <a:xfrm>
          <a:off x="9404480" y="4595670"/>
          <a:ext cx="542925" cy="371475"/>
          <a:chOff x="7211292" y="2456753"/>
          <a:chExt cx="542925" cy="371475"/>
        </a:xfrm>
      </xdr:grpSpPr>
      <xdr:sp macro="" textlink="">
        <xdr:nvSpPr>
          <xdr:cNvPr id="13"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14"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15"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16"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190500</xdr:colOff>
      <xdr:row>8</xdr:row>
      <xdr:rowOff>134471</xdr:rowOff>
    </xdr:from>
    <xdr:to>
      <xdr:col>18</xdr:col>
      <xdr:colOff>733425</xdr:colOff>
      <xdr:row>8</xdr:row>
      <xdr:rowOff>505946</xdr:rowOff>
    </xdr:to>
    <xdr:grpSp>
      <xdr:nvGrpSpPr>
        <xdr:cNvPr id="17" name="Grupo 16">
          <a:extLst>
            <a:ext uri="{FF2B5EF4-FFF2-40B4-BE49-F238E27FC236}">
              <a16:creationId xmlns:a16="http://schemas.microsoft.com/office/drawing/2014/main" xmlns="" id="{00000000-0008-0000-0300-000007000000}"/>
            </a:ext>
          </a:extLst>
        </xdr:cNvPr>
        <xdr:cNvGrpSpPr/>
      </xdr:nvGrpSpPr>
      <xdr:grpSpPr>
        <a:xfrm>
          <a:off x="9404480" y="5159394"/>
          <a:ext cx="542925" cy="371475"/>
          <a:chOff x="7211292" y="2456753"/>
          <a:chExt cx="542925" cy="371475"/>
        </a:xfrm>
      </xdr:grpSpPr>
      <xdr:sp macro="" textlink="">
        <xdr:nvSpPr>
          <xdr:cNvPr id="18"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19"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20"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21"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190500</xdr:colOff>
      <xdr:row>9</xdr:row>
      <xdr:rowOff>134472</xdr:rowOff>
    </xdr:from>
    <xdr:to>
      <xdr:col>18</xdr:col>
      <xdr:colOff>733425</xdr:colOff>
      <xdr:row>9</xdr:row>
      <xdr:rowOff>505946</xdr:rowOff>
    </xdr:to>
    <xdr:grpSp>
      <xdr:nvGrpSpPr>
        <xdr:cNvPr id="22" name="Grupo 21">
          <a:extLst>
            <a:ext uri="{FF2B5EF4-FFF2-40B4-BE49-F238E27FC236}">
              <a16:creationId xmlns:a16="http://schemas.microsoft.com/office/drawing/2014/main" xmlns="" id="{00000000-0008-0000-0300-000007000000}"/>
            </a:ext>
          </a:extLst>
        </xdr:cNvPr>
        <xdr:cNvGrpSpPr/>
      </xdr:nvGrpSpPr>
      <xdr:grpSpPr>
        <a:xfrm>
          <a:off x="9404480" y="5723120"/>
          <a:ext cx="542925" cy="371474"/>
          <a:chOff x="7211292" y="2456754"/>
          <a:chExt cx="542925" cy="371474"/>
        </a:xfrm>
      </xdr:grpSpPr>
      <xdr:sp macro="" textlink="">
        <xdr:nvSpPr>
          <xdr:cNvPr id="23"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3" y="2456754"/>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24"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25"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FFFF0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26"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190500</xdr:colOff>
      <xdr:row>11</xdr:row>
      <xdr:rowOff>22413</xdr:rowOff>
    </xdr:from>
    <xdr:to>
      <xdr:col>18</xdr:col>
      <xdr:colOff>739589</xdr:colOff>
      <xdr:row>12</xdr:row>
      <xdr:rowOff>11206</xdr:rowOff>
    </xdr:to>
    <xdr:grpSp>
      <xdr:nvGrpSpPr>
        <xdr:cNvPr id="27" name="Grupo 26">
          <a:extLst>
            <a:ext uri="{FF2B5EF4-FFF2-40B4-BE49-F238E27FC236}">
              <a16:creationId xmlns:a16="http://schemas.microsoft.com/office/drawing/2014/main" xmlns="" id="{00000000-0008-0000-0300-000007000000}"/>
            </a:ext>
          </a:extLst>
        </xdr:cNvPr>
        <xdr:cNvGrpSpPr/>
      </xdr:nvGrpSpPr>
      <xdr:grpSpPr>
        <a:xfrm>
          <a:off x="9404480" y="6398331"/>
          <a:ext cx="549089" cy="416446"/>
          <a:chOff x="7211292" y="2456753"/>
          <a:chExt cx="542925" cy="371475"/>
        </a:xfrm>
      </xdr:grpSpPr>
      <xdr:sp macro="" textlink="">
        <xdr:nvSpPr>
          <xdr:cNvPr id="28"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29"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30"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31"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140811</xdr:colOff>
      <xdr:row>13</xdr:row>
      <xdr:rowOff>82830</xdr:rowOff>
    </xdr:from>
    <xdr:to>
      <xdr:col>18</xdr:col>
      <xdr:colOff>683736</xdr:colOff>
      <xdr:row>13</xdr:row>
      <xdr:rowOff>454305</xdr:rowOff>
    </xdr:to>
    <xdr:grpSp>
      <xdr:nvGrpSpPr>
        <xdr:cNvPr id="32" name="Grupo 31">
          <a:extLst>
            <a:ext uri="{FF2B5EF4-FFF2-40B4-BE49-F238E27FC236}">
              <a16:creationId xmlns:a16="http://schemas.microsoft.com/office/drawing/2014/main" xmlns="" id="{00000000-0008-0000-0300-000002000000}"/>
            </a:ext>
          </a:extLst>
        </xdr:cNvPr>
        <xdr:cNvGrpSpPr/>
      </xdr:nvGrpSpPr>
      <xdr:grpSpPr>
        <a:xfrm>
          <a:off x="9354791" y="7314054"/>
          <a:ext cx="542925" cy="371475"/>
          <a:chOff x="7211292" y="2456753"/>
          <a:chExt cx="542925" cy="371475"/>
        </a:xfrm>
      </xdr:grpSpPr>
      <xdr:sp macro="" textlink="">
        <xdr:nvSpPr>
          <xdr:cNvPr id="33" name="AutoShape 2866">
            <a:extLst>
              <a:ext uri="{FF2B5EF4-FFF2-40B4-BE49-F238E27FC236}">
                <a16:creationId xmlns:a16="http://schemas.microsoft.com/office/drawing/2014/main" xmlns="" id="{00000000-0008-0000-0300-00002F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34" name="AutoShape 2866">
            <a:extLst>
              <a:ext uri="{FF2B5EF4-FFF2-40B4-BE49-F238E27FC236}">
                <a16:creationId xmlns:a16="http://schemas.microsoft.com/office/drawing/2014/main" xmlns="" id="{00000000-0008-0000-0300-000030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35" name="AutoShape 2866">
            <a:extLst>
              <a:ext uri="{FF2B5EF4-FFF2-40B4-BE49-F238E27FC236}">
                <a16:creationId xmlns:a16="http://schemas.microsoft.com/office/drawing/2014/main" xmlns="" id="{00000000-0008-0000-0300-000031000000}"/>
              </a:ext>
            </a:extLst>
          </xdr:cNvPr>
          <xdr:cNvSpPr>
            <a:spLocks noChangeArrowheads="1"/>
          </xdr:cNvSpPr>
        </xdr:nvSpPr>
        <xdr:spPr bwMode="auto">
          <a:xfrm>
            <a:off x="7344642" y="2647253"/>
            <a:ext cx="266700" cy="180975"/>
          </a:xfrm>
          <a:prstGeom prst="flowChartDecision">
            <a:avLst/>
          </a:prstGeom>
          <a:solidFill>
            <a:srgbClr val="FFFF0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36" name="AutoShape 2866">
            <a:extLst>
              <a:ext uri="{FF2B5EF4-FFF2-40B4-BE49-F238E27FC236}">
                <a16:creationId xmlns:a16="http://schemas.microsoft.com/office/drawing/2014/main" xmlns="" id="{00000000-0008-0000-0300-000032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179294</xdr:colOff>
      <xdr:row>14</xdr:row>
      <xdr:rowOff>67236</xdr:rowOff>
    </xdr:from>
    <xdr:to>
      <xdr:col>18</xdr:col>
      <xdr:colOff>722219</xdr:colOff>
      <xdr:row>14</xdr:row>
      <xdr:rowOff>470646</xdr:rowOff>
    </xdr:to>
    <xdr:grpSp>
      <xdr:nvGrpSpPr>
        <xdr:cNvPr id="37" name="Grupo 36">
          <a:extLst>
            <a:ext uri="{FF2B5EF4-FFF2-40B4-BE49-F238E27FC236}">
              <a16:creationId xmlns:a16="http://schemas.microsoft.com/office/drawing/2014/main" xmlns="" id="{00000000-0008-0000-0300-000007000000}"/>
            </a:ext>
          </a:extLst>
        </xdr:cNvPr>
        <xdr:cNvGrpSpPr/>
      </xdr:nvGrpSpPr>
      <xdr:grpSpPr>
        <a:xfrm>
          <a:off x="9393274" y="7755272"/>
          <a:ext cx="542925" cy="403410"/>
          <a:chOff x="7211292" y="2456753"/>
          <a:chExt cx="542925" cy="371475"/>
        </a:xfrm>
      </xdr:grpSpPr>
      <xdr:sp macro="" textlink="">
        <xdr:nvSpPr>
          <xdr:cNvPr id="38"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39"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40"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41"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140811</xdr:colOff>
      <xdr:row>15</xdr:row>
      <xdr:rowOff>82830</xdr:rowOff>
    </xdr:from>
    <xdr:to>
      <xdr:col>18</xdr:col>
      <xdr:colOff>683736</xdr:colOff>
      <xdr:row>15</xdr:row>
      <xdr:rowOff>454305</xdr:rowOff>
    </xdr:to>
    <xdr:grpSp>
      <xdr:nvGrpSpPr>
        <xdr:cNvPr id="42" name="Grupo 41">
          <a:extLst>
            <a:ext uri="{FF2B5EF4-FFF2-40B4-BE49-F238E27FC236}">
              <a16:creationId xmlns:a16="http://schemas.microsoft.com/office/drawing/2014/main" xmlns="" id="{00000000-0008-0000-0300-000002000000}"/>
            </a:ext>
          </a:extLst>
        </xdr:cNvPr>
        <xdr:cNvGrpSpPr/>
      </xdr:nvGrpSpPr>
      <xdr:grpSpPr>
        <a:xfrm>
          <a:off x="9354791" y="8266554"/>
          <a:ext cx="542925" cy="371475"/>
          <a:chOff x="7211292" y="2456753"/>
          <a:chExt cx="542925" cy="371475"/>
        </a:xfrm>
      </xdr:grpSpPr>
      <xdr:sp macro="" textlink="">
        <xdr:nvSpPr>
          <xdr:cNvPr id="43" name="AutoShape 2866">
            <a:extLst>
              <a:ext uri="{FF2B5EF4-FFF2-40B4-BE49-F238E27FC236}">
                <a16:creationId xmlns:a16="http://schemas.microsoft.com/office/drawing/2014/main" xmlns="" id="{00000000-0008-0000-0300-00002F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44" name="AutoShape 2866">
            <a:extLst>
              <a:ext uri="{FF2B5EF4-FFF2-40B4-BE49-F238E27FC236}">
                <a16:creationId xmlns:a16="http://schemas.microsoft.com/office/drawing/2014/main" xmlns="" id="{00000000-0008-0000-0300-000030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45" name="AutoShape 2866">
            <a:extLst>
              <a:ext uri="{FF2B5EF4-FFF2-40B4-BE49-F238E27FC236}">
                <a16:creationId xmlns:a16="http://schemas.microsoft.com/office/drawing/2014/main" xmlns="" id="{00000000-0008-0000-0300-000031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46" name="AutoShape 2866">
            <a:extLst>
              <a:ext uri="{FF2B5EF4-FFF2-40B4-BE49-F238E27FC236}">
                <a16:creationId xmlns:a16="http://schemas.microsoft.com/office/drawing/2014/main" xmlns="" id="{00000000-0008-0000-0300-000032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235324</xdr:colOff>
      <xdr:row>20</xdr:row>
      <xdr:rowOff>44826</xdr:rowOff>
    </xdr:from>
    <xdr:to>
      <xdr:col>18</xdr:col>
      <xdr:colOff>806825</xdr:colOff>
      <xdr:row>20</xdr:row>
      <xdr:rowOff>448236</xdr:rowOff>
    </xdr:to>
    <xdr:grpSp>
      <xdr:nvGrpSpPr>
        <xdr:cNvPr id="47" name="Grupo 46">
          <a:extLst>
            <a:ext uri="{FF2B5EF4-FFF2-40B4-BE49-F238E27FC236}">
              <a16:creationId xmlns:a16="http://schemas.microsoft.com/office/drawing/2014/main" xmlns="" id="{00000000-0008-0000-0300-000007000000}"/>
            </a:ext>
          </a:extLst>
        </xdr:cNvPr>
        <xdr:cNvGrpSpPr/>
      </xdr:nvGrpSpPr>
      <xdr:grpSpPr>
        <a:xfrm>
          <a:off x="9449304" y="10891663"/>
          <a:ext cx="571501" cy="403410"/>
          <a:chOff x="7211292" y="2456753"/>
          <a:chExt cx="542925" cy="371475"/>
        </a:xfrm>
      </xdr:grpSpPr>
      <xdr:sp macro="" textlink="">
        <xdr:nvSpPr>
          <xdr:cNvPr id="48"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49"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50"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51"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201706</xdr:colOff>
      <xdr:row>24</xdr:row>
      <xdr:rowOff>78441</xdr:rowOff>
    </xdr:from>
    <xdr:to>
      <xdr:col>18</xdr:col>
      <xdr:colOff>795618</xdr:colOff>
      <xdr:row>24</xdr:row>
      <xdr:rowOff>508187</xdr:rowOff>
    </xdr:to>
    <xdr:grpSp>
      <xdr:nvGrpSpPr>
        <xdr:cNvPr id="52" name="Grupo 51">
          <a:extLst>
            <a:ext uri="{FF2B5EF4-FFF2-40B4-BE49-F238E27FC236}">
              <a16:creationId xmlns:a16="http://schemas.microsoft.com/office/drawing/2014/main" xmlns="" id="{00000000-0008-0000-0300-000007000000}"/>
            </a:ext>
          </a:extLst>
        </xdr:cNvPr>
        <xdr:cNvGrpSpPr/>
      </xdr:nvGrpSpPr>
      <xdr:grpSpPr>
        <a:xfrm>
          <a:off x="9415686" y="12587293"/>
          <a:ext cx="593912" cy="429746"/>
          <a:chOff x="7211292" y="2456753"/>
          <a:chExt cx="542925" cy="371475"/>
        </a:xfrm>
      </xdr:grpSpPr>
      <xdr:sp macro="" textlink="">
        <xdr:nvSpPr>
          <xdr:cNvPr id="53"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54"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55"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56"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193003</xdr:colOff>
      <xdr:row>23</xdr:row>
      <xdr:rowOff>69781</xdr:rowOff>
    </xdr:from>
    <xdr:to>
      <xdr:col>18</xdr:col>
      <xdr:colOff>735928</xdr:colOff>
      <xdr:row>23</xdr:row>
      <xdr:rowOff>441256</xdr:rowOff>
    </xdr:to>
    <xdr:grpSp>
      <xdr:nvGrpSpPr>
        <xdr:cNvPr id="57" name="Grupo 56">
          <a:extLst>
            <a:ext uri="{FF2B5EF4-FFF2-40B4-BE49-F238E27FC236}">
              <a16:creationId xmlns:a16="http://schemas.microsoft.com/office/drawing/2014/main" xmlns="" id="{00000000-0008-0000-0300-000002000000}"/>
            </a:ext>
          </a:extLst>
        </xdr:cNvPr>
        <xdr:cNvGrpSpPr/>
      </xdr:nvGrpSpPr>
      <xdr:grpSpPr>
        <a:xfrm>
          <a:off x="9406983" y="12112102"/>
          <a:ext cx="542925" cy="371475"/>
          <a:chOff x="7211292" y="2456753"/>
          <a:chExt cx="542925" cy="371475"/>
        </a:xfrm>
      </xdr:grpSpPr>
      <xdr:sp macro="" textlink="">
        <xdr:nvSpPr>
          <xdr:cNvPr id="58" name="AutoShape 2866">
            <a:extLst>
              <a:ext uri="{FF2B5EF4-FFF2-40B4-BE49-F238E27FC236}">
                <a16:creationId xmlns:a16="http://schemas.microsoft.com/office/drawing/2014/main" xmlns="" id="{00000000-0008-0000-0300-00002F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59" name="AutoShape 2866">
            <a:extLst>
              <a:ext uri="{FF2B5EF4-FFF2-40B4-BE49-F238E27FC236}">
                <a16:creationId xmlns:a16="http://schemas.microsoft.com/office/drawing/2014/main" xmlns="" id="{00000000-0008-0000-0300-000030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60" name="AutoShape 2866">
            <a:extLst>
              <a:ext uri="{FF2B5EF4-FFF2-40B4-BE49-F238E27FC236}">
                <a16:creationId xmlns:a16="http://schemas.microsoft.com/office/drawing/2014/main" xmlns="" id="{00000000-0008-0000-0300-000031000000}"/>
              </a:ext>
            </a:extLst>
          </xdr:cNvPr>
          <xdr:cNvSpPr>
            <a:spLocks noChangeArrowheads="1"/>
          </xdr:cNvSpPr>
        </xdr:nvSpPr>
        <xdr:spPr bwMode="auto">
          <a:xfrm>
            <a:off x="7344642" y="2647253"/>
            <a:ext cx="266700" cy="180975"/>
          </a:xfrm>
          <a:prstGeom prst="flowChartDecision">
            <a:avLst/>
          </a:prstGeom>
          <a:solidFill>
            <a:srgbClr val="FFFF0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61" name="AutoShape 2866">
            <a:extLst>
              <a:ext uri="{FF2B5EF4-FFF2-40B4-BE49-F238E27FC236}">
                <a16:creationId xmlns:a16="http://schemas.microsoft.com/office/drawing/2014/main" xmlns="" id="{00000000-0008-0000-0300-000032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190500</xdr:colOff>
      <xdr:row>12</xdr:row>
      <xdr:rowOff>22413</xdr:rowOff>
    </xdr:from>
    <xdr:to>
      <xdr:col>18</xdr:col>
      <xdr:colOff>733425</xdr:colOff>
      <xdr:row>13</xdr:row>
      <xdr:rowOff>3923</xdr:rowOff>
    </xdr:to>
    <xdr:grpSp>
      <xdr:nvGrpSpPr>
        <xdr:cNvPr id="62" name="Grupo 61">
          <a:extLst>
            <a:ext uri="{FF2B5EF4-FFF2-40B4-BE49-F238E27FC236}">
              <a16:creationId xmlns:a16="http://schemas.microsoft.com/office/drawing/2014/main" xmlns="" id="{00000000-0008-0000-0300-000007000000}"/>
            </a:ext>
          </a:extLst>
        </xdr:cNvPr>
        <xdr:cNvGrpSpPr/>
      </xdr:nvGrpSpPr>
      <xdr:grpSpPr>
        <a:xfrm>
          <a:off x="9404480" y="6825984"/>
          <a:ext cx="542925" cy="409163"/>
          <a:chOff x="7211292" y="2456753"/>
          <a:chExt cx="542925" cy="371475"/>
        </a:xfrm>
      </xdr:grpSpPr>
      <xdr:sp macro="" textlink="">
        <xdr:nvSpPr>
          <xdr:cNvPr id="63"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64"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65"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66"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190500</xdr:colOff>
      <xdr:row>16</xdr:row>
      <xdr:rowOff>22413</xdr:rowOff>
    </xdr:from>
    <xdr:to>
      <xdr:col>18</xdr:col>
      <xdr:colOff>762000</xdr:colOff>
      <xdr:row>16</xdr:row>
      <xdr:rowOff>437029</xdr:rowOff>
    </xdr:to>
    <xdr:grpSp>
      <xdr:nvGrpSpPr>
        <xdr:cNvPr id="67" name="Grupo 66">
          <a:extLst>
            <a:ext uri="{FF2B5EF4-FFF2-40B4-BE49-F238E27FC236}">
              <a16:creationId xmlns:a16="http://schemas.microsoft.com/office/drawing/2014/main" xmlns="" id="{00000000-0008-0000-0300-000007000000}"/>
            </a:ext>
          </a:extLst>
        </xdr:cNvPr>
        <xdr:cNvGrpSpPr/>
      </xdr:nvGrpSpPr>
      <xdr:grpSpPr>
        <a:xfrm>
          <a:off x="9404480" y="8837898"/>
          <a:ext cx="571500" cy="414616"/>
          <a:chOff x="7211292" y="2456753"/>
          <a:chExt cx="542925" cy="371475"/>
        </a:xfrm>
      </xdr:grpSpPr>
      <xdr:sp macro="" textlink="">
        <xdr:nvSpPr>
          <xdr:cNvPr id="68"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69"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70"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71"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246530</xdr:colOff>
      <xdr:row>17</xdr:row>
      <xdr:rowOff>33619</xdr:rowOff>
    </xdr:from>
    <xdr:to>
      <xdr:col>18</xdr:col>
      <xdr:colOff>773207</xdr:colOff>
      <xdr:row>17</xdr:row>
      <xdr:rowOff>425824</xdr:rowOff>
    </xdr:to>
    <xdr:grpSp>
      <xdr:nvGrpSpPr>
        <xdr:cNvPr id="72" name="Grupo 71">
          <a:extLst>
            <a:ext uri="{FF2B5EF4-FFF2-40B4-BE49-F238E27FC236}">
              <a16:creationId xmlns:a16="http://schemas.microsoft.com/office/drawing/2014/main" xmlns="" id="{00000000-0008-0000-0300-000007000000}"/>
            </a:ext>
          </a:extLst>
        </xdr:cNvPr>
        <xdr:cNvGrpSpPr/>
      </xdr:nvGrpSpPr>
      <xdr:grpSpPr>
        <a:xfrm>
          <a:off x="9460510" y="9364231"/>
          <a:ext cx="526677" cy="392205"/>
          <a:chOff x="7211292" y="2456753"/>
          <a:chExt cx="542925" cy="371475"/>
        </a:xfrm>
      </xdr:grpSpPr>
      <xdr:sp macro="" textlink="">
        <xdr:nvSpPr>
          <xdr:cNvPr id="73"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74"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75"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76"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246530</xdr:colOff>
      <xdr:row>18</xdr:row>
      <xdr:rowOff>33619</xdr:rowOff>
    </xdr:from>
    <xdr:to>
      <xdr:col>18</xdr:col>
      <xdr:colOff>773207</xdr:colOff>
      <xdr:row>18</xdr:row>
      <xdr:rowOff>425824</xdr:rowOff>
    </xdr:to>
    <xdr:grpSp>
      <xdr:nvGrpSpPr>
        <xdr:cNvPr id="77" name="Grupo 76">
          <a:extLst>
            <a:ext uri="{FF2B5EF4-FFF2-40B4-BE49-F238E27FC236}">
              <a16:creationId xmlns:a16="http://schemas.microsoft.com/office/drawing/2014/main" xmlns="" id="{00000000-0008-0000-0300-000007000000}"/>
            </a:ext>
          </a:extLst>
        </xdr:cNvPr>
        <xdr:cNvGrpSpPr/>
      </xdr:nvGrpSpPr>
      <xdr:grpSpPr>
        <a:xfrm>
          <a:off x="9460510" y="9869639"/>
          <a:ext cx="526677" cy="392205"/>
          <a:chOff x="7211292" y="2456753"/>
          <a:chExt cx="542925" cy="371475"/>
        </a:xfrm>
      </xdr:grpSpPr>
      <xdr:sp macro="" textlink="">
        <xdr:nvSpPr>
          <xdr:cNvPr id="78"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79"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80"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81"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246530</xdr:colOff>
      <xdr:row>19</xdr:row>
      <xdr:rowOff>33619</xdr:rowOff>
    </xdr:from>
    <xdr:to>
      <xdr:col>18</xdr:col>
      <xdr:colOff>773207</xdr:colOff>
      <xdr:row>19</xdr:row>
      <xdr:rowOff>425824</xdr:rowOff>
    </xdr:to>
    <xdr:grpSp>
      <xdr:nvGrpSpPr>
        <xdr:cNvPr id="82" name="Grupo 81">
          <a:extLst>
            <a:ext uri="{FF2B5EF4-FFF2-40B4-BE49-F238E27FC236}">
              <a16:creationId xmlns:a16="http://schemas.microsoft.com/office/drawing/2014/main" xmlns="" id="{00000000-0008-0000-0300-000007000000}"/>
            </a:ext>
          </a:extLst>
        </xdr:cNvPr>
        <xdr:cNvGrpSpPr/>
      </xdr:nvGrpSpPr>
      <xdr:grpSpPr>
        <a:xfrm>
          <a:off x="9460510" y="10375048"/>
          <a:ext cx="526677" cy="392205"/>
          <a:chOff x="7211292" y="2456753"/>
          <a:chExt cx="542925" cy="371475"/>
        </a:xfrm>
      </xdr:grpSpPr>
      <xdr:sp macro="" textlink="">
        <xdr:nvSpPr>
          <xdr:cNvPr id="83"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84"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85"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86"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twoCellAnchor>
    <xdr:from>
      <xdr:col>18</xdr:col>
      <xdr:colOff>182671</xdr:colOff>
      <xdr:row>22</xdr:row>
      <xdr:rowOff>13048</xdr:rowOff>
    </xdr:from>
    <xdr:to>
      <xdr:col>18</xdr:col>
      <xdr:colOff>776583</xdr:colOff>
      <xdr:row>22</xdr:row>
      <xdr:rowOff>442794</xdr:rowOff>
    </xdr:to>
    <xdr:grpSp>
      <xdr:nvGrpSpPr>
        <xdr:cNvPr id="87" name="Grupo 86">
          <a:extLst>
            <a:ext uri="{FF2B5EF4-FFF2-40B4-BE49-F238E27FC236}">
              <a16:creationId xmlns:a16="http://schemas.microsoft.com/office/drawing/2014/main" xmlns="" id="{00000000-0008-0000-0300-000007000000}"/>
            </a:ext>
          </a:extLst>
        </xdr:cNvPr>
        <xdr:cNvGrpSpPr/>
      </xdr:nvGrpSpPr>
      <xdr:grpSpPr>
        <a:xfrm>
          <a:off x="9396651" y="11588839"/>
          <a:ext cx="593912" cy="429746"/>
          <a:chOff x="7211292" y="2456753"/>
          <a:chExt cx="542925" cy="371475"/>
        </a:xfrm>
      </xdr:grpSpPr>
      <xdr:sp macro="" textlink="">
        <xdr:nvSpPr>
          <xdr:cNvPr id="88" name="AutoShape 2866">
            <a:extLst>
              <a:ext uri="{FF2B5EF4-FFF2-40B4-BE49-F238E27FC236}">
                <a16:creationId xmlns:a16="http://schemas.microsoft.com/office/drawing/2014/main" xmlns="" id="{00000000-0008-0000-0300-000008000000}"/>
              </a:ext>
            </a:extLst>
          </xdr:cNvPr>
          <xdr:cNvSpPr>
            <a:spLocks noChangeArrowheads="1"/>
          </xdr:cNvSpPr>
        </xdr:nvSpPr>
        <xdr:spPr bwMode="auto">
          <a:xfrm>
            <a:off x="7344642" y="2456753"/>
            <a:ext cx="266700" cy="190500"/>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ysClr val="windowText" lastClr="000000"/>
                </a:solidFill>
                <a:latin typeface="Arial"/>
                <a:cs typeface="Arial"/>
              </a:rPr>
              <a:t>P</a:t>
            </a:r>
          </a:p>
        </xdr:txBody>
      </xdr:sp>
      <xdr:sp macro="" textlink="">
        <xdr:nvSpPr>
          <xdr:cNvPr id="89" name="AutoShape 2866">
            <a:extLst>
              <a:ext uri="{FF2B5EF4-FFF2-40B4-BE49-F238E27FC236}">
                <a16:creationId xmlns:a16="http://schemas.microsoft.com/office/drawing/2014/main" xmlns="" id="{00000000-0008-0000-0300-000009000000}"/>
              </a:ext>
            </a:extLst>
          </xdr:cNvPr>
          <xdr:cNvSpPr>
            <a:spLocks noChangeArrowheads="1"/>
          </xdr:cNvSpPr>
        </xdr:nvSpPr>
        <xdr:spPr bwMode="auto">
          <a:xfrm>
            <a:off x="7487517"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S</a:t>
            </a:r>
          </a:p>
        </xdr:txBody>
      </xdr:sp>
      <xdr:sp macro="" textlink="">
        <xdr:nvSpPr>
          <xdr:cNvPr id="90" name="AutoShape 2866">
            <a:extLst>
              <a:ext uri="{FF2B5EF4-FFF2-40B4-BE49-F238E27FC236}">
                <a16:creationId xmlns:a16="http://schemas.microsoft.com/office/drawing/2014/main" xmlns="" id="{00000000-0008-0000-0300-00000A000000}"/>
              </a:ext>
            </a:extLst>
          </xdr:cNvPr>
          <xdr:cNvSpPr>
            <a:spLocks noChangeArrowheads="1"/>
          </xdr:cNvSpPr>
        </xdr:nvSpPr>
        <xdr:spPr bwMode="auto">
          <a:xfrm>
            <a:off x="7344642" y="264725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A</a:t>
            </a:r>
          </a:p>
        </xdr:txBody>
      </xdr:sp>
      <xdr:sp macro="" textlink="">
        <xdr:nvSpPr>
          <xdr:cNvPr id="91" name="AutoShape 2866">
            <a:extLst>
              <a:ext uri="{FF2B5EF4-FFF2-40B4-BE49-F238E27FC236}">
                <a16:creationId xmlns:a16="http://schemas.microsoft.com/office/drawing/2014/main" xmlns="" id="{00000000-0008-0000-0300-00000B000000}"/>
              </a:ext>
            </a:extLst>
          </xdr:cNvPr>
          <xdr:cNvSpPr>
            <a:spLocks noChangeArrowheads="1"/>
          </xdr:cNvSpPr>
        </xdr:nvSpPr>
        <xdr:spPr bwMode="auto">
          <a:xfrm>
            <a:off x="7211292" y="2552003"/>
            <a:ext cx="266700" cy="180975"/>
          </a:xfrm>
          <a:prstGeom prst="flowChartDecision">
            <a:avLst/>
          </a:prstGeom>
          <a:solidFill>
            <a:srgbClr val="00B050"/>
          </a:solidFill>
          <a:ln w="12700">
            <a:solidFill>
              <a:schemeClr val="tx1"/>
            </a:solidFill>
            <a:miter lim="800000"/>
            <a:headEnd/>
            <a:tailEnd/>
          </a:ln>
          <a:effectLst/>
        </xdr:spPr>
        <xdr:txBody>
          <a:bodyPr wrap="square" lIns="91440" tIns="45720" rIns="91440" bIns="45720" anchor="ctr" upright="1"/>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MX" sz="800" b="0" i="0" strike="noStrike">
                <a:solidFill>
                  <a:srgbClr val="000000"/>
                </a:solidFill>
                <a:latin typeface="Arial"/>
                <a:cs typeface="Arial"/>
              </a:rPr>
              <a:t>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er%20anexo%2010%20An&#225;lisis%20de%20Vulneravilidad%20Edificio%20Nuevo%20Mile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V7O2A9/AppData/Local/Microsoft/Windows/Temporary%20Internet%20Files/Content.Outlook/QVQV5IJA/ANALISIS%20DE%20VULNERABILIDAD%20Y%20AMENAZAS%20CH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enazas Nuevo Milenio"/>
      <sheetName val="Vulnerabilidad Nuevo Milenio"/>
      <sheetName val="Analisis de Riesgo Nuevo Mileni"/>
      <sheetName val="Medidas de Intervencion Nuevo M"/>
      <sheetName val="Clasificacion Cen Nuevo Milenio"/>
      <sheetName val="Planes de Accion Nuevo Milenio"/>
    </sheetNames>
    <sheetDataSet>
      <sheetData sheetId="0">
        <row r="5">
          <cell r="B5" t="str">
            <v>Sismos</v>
          </cell>
          <cell r="F5" t="str">
            <v>PROBABLE</v>
          </cell>
        </row>
        <row r="6">
          <cell r="B6" t="str">
            <v xml:space="preserve">Tormentas eléctricas </v>
          </cell>
          <cell r="F6" t="str">
            <v>POSIBLE</v>
          </cell>
        </row>
        <row r="7">
          <cell r="B7" t="str">
            <v>Granizadas</v>
          </cell>
          <cell r="F7" t="str">
            <v>POSIBLE</v>
          </cell>
        </row>
        <row r="8">
          <cell r="B8" t="str">
            <v xml:space="preserve">Lluvias torrenciales </v>
          </cell>
          <cell r="F8" t="str">
            <v>POSIBLE</v>
          </cell>
        </row>
        <row r="11">
          <cell r="B11" t="str">
            <v>Incendio</v>
          </cell>
          <cell r="F11" t="str">
            <v>POSIBLE</v>
          </cell>
        </row>
        <row r="13">
          <cell r="B13" t="str">
            <v>Emergencia medica</v>
          </cell>
          <cell r="F13" t="str">
            <v>PROBABLE</v>
          </cell>
        </row>
        <row r="14">
          <cell r="B14" t="str">
            <v>Colapso estructural</v>
          </cell>
          <cell r="F14" t="str">
            <v>POSIBLE</v>
          </cell>
        </row>
        <row r="15">
          <cell r="B15" t="str">
            <v>Falla en el sistema de comunicaciones</v>
          </cell>
          <cell r="F15" t="str">
            <v>POSIBLE</v>
          </cell>
        </row>
        <row r="20">
          <cell r="B20" t="str">
            <v xml:space="preserve">Derrame de sustancias químicas utilizadas en labores de aseo </v>
          </cell>
          <cell r="F20" t="str">
            <v>POSIBLE</v>
          </cell>
        </row>
        <row r="22">
          <cell r="C22" t="str">
            <v>Atraco o robo</v>
          </cell>
          <cell r="F22" t="str">
            <v>POSIBLE</v>
          </cell>
        </row>
      </sheetData>
      <sheetData sheetId="1">
        <row r="14">
          <cell r="F14">
            <v>0.9375</v>
          </cell>
        </row>
        <row r="20">
          <cell r="F20">
            <v>0.75</v>
          </cell>
        </row>
        <row r="25">
          <cell r="F25">
            <v>0.83333333333333337</v>
          </cell>
        </row>
        <row r="34">
          <cell r="F34">
            <v>0.75</v>
          </cell>
        </row>
        <row r="44">
          <cell r="F44">
            <v>0.875</v>
          </cell>
        </row>
        <row r="54">
          <cell r="F54">
            <v>0.75</v>
          </cell>
        </row>
        <row r="63">
          <cell r="F63">
            <v>1</v>
          </cell>
        </row>
        <row r="69">
          <cell r="F69">
            <v>0.75</v>
          </cell>
        </row>
        <row r="74">
          <cell r="F74">
            <v>1</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menzas"/>
      <sheetName val="Analisis Amenazas"/>
      <sheetName val="V. Personas"/>
      <sheetName val="V. Recursos"/>
      <sheetName val="V. Sistemas y Procesos"/>
      <sheetName val="Consolidado V."/>
    </sheetNames>
    <sheetDataSet>
      <sheetData sheetId="0"/>
      <sheetData sheetId="1">
        <row r="6">
          <cell r="A6" t="str">
            <v>NATURALES</v>
          </cell>
        </row>
        <row r="11">
          <cell r="A11" t="str">
            <v>TECNOLÓGICOS  Y ANTROPICOS</v>
          </cell>
        </row>
        <row r="16">
          <cell r="A16" t="str">
            <v>SOCIALES</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zoomScale="98" zoomScaleNormal="98" workbookViewId="0">
      <selection activeCell="I10" sqref="I10"/>
    </sheetView>
  </sheetViews>
  <sheetFormatPr baseColWidth="10" defaultColWidth="11.5703125" defaultRowHeight="14.25" x14ac:dyDescent="0.25"/>
  <cols>
    <col min="1" max="1" width="11.5703125" style="1" customWidth="1"/>
    <col min="2" max="2" width="37.5703125" style="1" customWidth="1"/>
    <col min="3" max="4" width="11.5703125" style="1"/>
    <col min="5" max="5" width="12.42578125" style="1" customWidth="1"/>
    <col min="6" max="6" width="43.5703125" style="1" customWidth="1"/>
    <col min="7" max="7" width="39.42578125" style="1" customWidth="1"/>
    <col min="8" max="8" width="11" style="1" customWidth="1"/>
    <col min="9" max="16384" width="11.5703125" style="1"/>
  </cols>
  <sheetData>
    <row r="1" spans="1:8" ht="93.75" customHeight="1" thickBot="1" x14ac:dyDescent="0.3">
      <c r="A1" s="109" t="s">
        <v>161</v>
      </c>
      <c r="B1" s="110"/>
      <c r="C1" s="110"/>
      <c r="D1" s="110"/>
      <c r="E1" s="110"/>
      <c r="F1" s="110"/>
      <c r="G1" s="110"/>
      <c r="H1" s="111"/>
    </row>
    <row r="2" spans="1:8" ht="20.25" customHeight="1" thickBot="1" x14ac:dyDescent="0.3">
      <c r="A2" s="68" t="s">
        <v>0</v>
      </c>
      <c r="B2" s="69" t="s">
        <v>1</v>
      </c>
      <c r="C2" s="70" t="s">
        <v>2</v>
      </c>
      <c r="D2" s="68" t="s">
        <v>3</v>
      </c>
      <c r="E2" s="69" t="s">
        <v>4</v>
      </c>
      <c r="F2" s="68" t="s">
        <v>5</v>
      </c>
      <c r="G2" s="70" t="s">
        <v>6</v>
      </c>
      <c r="H2" s="68" t="s">
        <v>7</v>
      </c>
    </row>
    <row r="3" spans="1:8" ht="20.25" customHeight="1" thickBot="1" x14ac:dyDescent="0.3">
      <c r="A3" s="100" t="s">
        <v>8</v>
      </c>
      <c r="B3" s="101"/>
      <c r="C3" s="101"/>
      <c r="D3" s="101"/>
      <c r="E3" s="101"/>
      <c r="F3" s="101"/>
      <c r="G3" s="101"/>
      <c r="H3" s="102"/>
    </row>
    <row r="4" spans="1:8" ht="42" customHeight="1" x14ac:dyDescent="0.25">
      <c r="A4" s="71">
        <v>1</v>
      </c>
      <c r="B4" s="72" t="s">
        <v>134</v>
      </c>
      <c r="C4" s="73"/>
      <c r="D4" s="73" t="s">
        <v>121</v>
      </c>
      <c r="E4" s="73"/>
      <c r="F4" s="74" t="s">
        <v>124</v>
      </c>
      <c r="G4" s="75" t="s">
        <v>118</v>
      </c>
      <c r="H4" s="76" t="str">
        <f t="shared" ref="H4:H11" si="0">+G4</f>
        <v>Inminente</v>
      </c>
    </row>
    <row r="5" spans="1:8" ht="42" customHeight="1" thickBot="1" x14ac:dyDescent="0.3">
      <c r="A5" s="77">
        <v>2</v>
      </c>
      <c r="B5" s="72" t="s">
        <v>11</v>
      </c>
      <c r="C5" s="73"/>
      <c r="D5" s="73"/>
      <c r="E5" s="73" t="s">
        <v>121</v>
      </c>
      <c r="F5" s="78" t="s">
        <v>157</v>
      </c>
      <c r="G5" s="78" t="s">
        <v>157</v>
      </c>
      <c r="H5" s="76" t="str">
        <f t="shared" si="0"/>
        <v>N/A</v>
      </c>
    </row>
    <row r="6" spans="1:8" ht="42" customHeight="1" x14ac:dyDescent="0.25">
      <c r="A6" s="71">
        <v>3</v>
      </c>
      <c r="B6" s="72" t="s">
        <v>130</v>
      </c>
      <c r="C6" s="73"/>
      <c r="D6" s="73"/>
      <c r="E6" s="73" t="s">
        <v>121</v>
      </c>
      <c r="F6" s="78" t="s">
        <v>157</v>
      </c>
      <c r="G6" s="78" t="s">
        <v>157</v>
      </c>
      <c r="H6" s="76" t="str">
        <f t="shared" si="0"/>
        <v>N/A</v>
      </c>
    </row>
    <row r="7" spans="1:8" ht="67.5" customHeight="1" thickBot="1" x14ac:dyDescent="0.3">
      <c r="A7" s="77">
        <v>4</v>
      </c>
      <c r="B7" s="72" t="s">
        <v>131</v>
      </c>
      <c r="C7" s="73"/>
      <c r="D7" s="73" t="s">
        <v>121</v>
      </c>
      <c r="E7" s="73"/>
      <c r="F7" s="74" t="s">
        <v>123</v>
      </c>
      <c r="G7" s="75" t="s">
        <v>117</v>
      </c>
      <c r="H7" s="76" t="str">
        <f t="shared" si="0"/>
        <v>Posible</v>
      </c>
    </row>
    <row r="8" spans="1:8" ht="42" customHeight="1" x14ac:dyDescent="0.25">
      <c r="A8" s="71">
        <v>5</v>
      </c>
      <c r="B8" s="72" t="s">
        <v>132</v>
      </c>
      <c r="C8" s="73"/>
      <c r="D8" s="73" t="s">
        <v>122</v>
      </c>
      <c r="E8" s="73"/>
      <c r="F8" s="74"/>
      <c r="G8" s="75" t="s">
        <v>117</v>
      </c>
      <c r="H8" s="76" t="str">
        <f t="shared" si="0"/>
        <v>Posible</v>
      </c>
    </row>
    <row r="9" spans="1:8" ht="42" customHeight="1" thickBot="1" x14ac:dyDescent="0.3">
      <c r="A9" s="77">
        <v>6</v>
      </c>
      <c r="B9" s="79" t="s">
        <v>133</v>
      </c>
      <c r="C9" s="80"/>
      <c r="D9" s="80" t="s">
        <v>121</v>
      </c>
      <c r="E9" s="80"/>
      <c r="F9" s="81"/>
      <c r="G9" s="82" t="s">
        <v>120</v>
      </c>
      <c r="H9" s="83" t="str">
        <f t="shared" si="0"/>
        <v>Probable</v>
      </c>
    </row>
    <row r="10" spans="1:8" ht="85.5" x14ac:dyDescent="0.25">
      <c r="A10" s="71">
        <v>7</v>
      </c>
      <c r="B10" s="72" t="s">
        <v>10</v>
      </c>
      <c r="C10" s="73"/>
      <c r="D10" s="73" t="s">
        <v>121</v>
      </c>
      <c r="E10" s="73" t="s">
        <v>121</v>
      </c>
      <c r="F10" s="74" t="s">
        <v>126</v>
      </c>
      <c r="G10" s="75" t="s">
        <v>117</v>
      </c>
      <c r="H10" s="76" t="str">
        <f t="shared" si="0"/>
        <v>Posible</v>
      </c>
    </row>
    <row r="11" spans="1:8" ht="42" customHeight="1" thickBot="1" x14ac:dyDescent="0.3">
      <c r="A11" s="77">
        <v>8</v>
      </c>
      <c r="B11" s="72" t="s">
        <v>135</v>
      </c>
      <c r="C11" s="73"/>
      <c r="D11" s="73" t="s">
        <v>121</v>
      </c>
      <c r="E11" s="73"/>
      <c r="F11" s="74" t="s">
        <v>125</v>
      </c>
      <c r="G11" s="75" t="s">
        <v>117</v>
      </c>
      <c r="H11" s="76" t="str">
        <f t="shared" si="0"/>
        <v>Posible</v>
      </c>
    </row>
    <row r="12" spans="1:8" ht="42" customHeight="1" x14ac:dyDescent="0.25">
      <c r="A12" s="71">
        <v>9</v>
      </c>
      <c r="B12" s="84" t="s">
        <v>136</v>
      </c>
      <c r="C12" s="85"/>
      <c r="D12" s="85"/>
      <c r="E12" s="85" t="s">
        <v>121</v>
      </c>
      <c r="F12" s="78" t="s">
        <v>157</v>
      </c>
      <c r="G12" s="78" t="s">
        <v>157</v>
      </c>
      <c r="H12" s="86" t="str">
        <f>+G12</f>
        <v>N/A</v>
      </c>
    </row>
    <row r="13" spans="1:8" ht="42" customHeight="1" thickBot="1" x14ac:dyDescent="0.3">
      <c r="A13" s="77">
        <v>10</v>
      </c>
      <c r="B13" s="72" t="s">
        <v>137</v>
      </c>
      <c r="C13" s="73"/>
      <c r="D13" s="73"/>
      <c r="E13" s="73" t="s">
        <v>121</v>
      </c>
      <c r="F13" s="78" t="s">
        <v>157</v>
      </c>
      <c r="G13" s="78" t="s">
        <v>157</v>
      </c>
      <c r="H13" s="76" t="str">
        <f t="shared" ref="H13" si="1">+G13</f>
        <v>N/A</v>
      </c>
    </row>
    <row r="14" spans="1:8" ht="20.25" customHeight="1" thickBot="1" x14ac:dyDescent="0.3">
      <c r="A14" s="68" t="s">
        <v>0</v>
      </c>
      <c r="B14" s="69" t="s">
        <v>1</v>
      </c>
      <c r="C14" s="70" t="s">
        <v>2</v>
      </c>
      <c r="D14" s="68" t="s">
        <v>3</v>
      </c>
      <c r="E14" s="69" t="s">
        <v>4</v>
      </c>
      <c r="F14" s="68" t="s">
        <v>5</v>
      </c>
      <c r="G14" s="70" t="s">
        <v>6</v>
      </c>
      <c r="H14" s="68" t="s">
        <v>7</v>
      </c>
    </row>
    <row r="15" spans="1:8" ht="21" customHeight="1" x14ac:dyDescent="0.25">
      <c r="A15" s="106" t="s">
        <v>14</v>
      </c>
      <c r="B15" s="107"/>
      <c r="C15" s="107"/>
      <c r="D15" s="107"/>
      <c r="E15" s="107"/>
      <c r="F15" s="107"/>
      <c r="G15" s="107"/>
      <c r="H15" s="108"/>
    </row>
    <row r="16" spans="1:8" ht="42" customHeight="1" x14ac:dyDescent="0.25">
      <c r="A16" s="87">
        <v>1</v>
      </c>
      <c r="B16" s="88" t="s">
        <v>158</v>
      </c>
      <c r="C16" s="73"/>
      <c r="D16" s="73" t="s">
        <v>121</v>
      </c>
      <c r="E16" s="73"/>
      <c r="F16" s="74"/>
      <c r="G16" s="75" t="s">
        <v>117</v>
      </c>
      <c r="H16" s="76" t="str">
        <f t="shared" ref="H16:H21" si="2">+G16</f>
        <v>Posible</v>
      </c>
    </row>
    <row r="17" spans="1:8" ht="42" customHeight="1" x14ac:dyDescent="0.25">
      <c r="A17" s="87">
        <v>2</v>
      </c>
      <c r="B17" s="89" t="s">
        <v>138</v>
      </c>
      <c r="C17" s="73"/>
      <c r="D17" s="73" t="s">
        <v>121</v>
      </c>
      <c r="E17" s="73"/>
      <c r="F17" s="74"/>
      <c r="G17" s="75" t="s">
        <v>120</v>
      </c>
      <c r="H17" s="76" t="str">
        <f t="shared" si="2"/>
        <v>Probable</v>
      </c>
    </row>
    <row r="18" spans="1:8" ht="42" customHeight="1" x14ac:dyDescent="0.25">
      <c r="A18" s="87">
        <v>3</v>
      </c>
      <c r="B18" s="89" t="s">
        <v>139</v>
      </c>
      <c r="C18" s="73"/>
      <c r="D18" s="73" t="s">
        <v>121</v>
      </c>
      <c r="E18" s="73"/>
      <c r="F18" s="74"/>
      <c r="G18" s="75" t="s">
        <v>118</v>
      </c>
      <c r="H18" s="76" t="str">
        <f t="shared" si="2"/>
        <v>Inminente</v>
      </c>
    </row>
    <row r="19" spans="1:8" ht="42" customHeight="1" x14ac:dyDescent="0.25">
      <c r="A19" s="87">
        <v>4</v>
      </c>
      <c r="B19" s="89" t="s">
        <v>140</v>
      </c>
      <c r="C19" s="73"/>
      <c r="D19" s="73" t="s">
        <v>121</v>
      </c>
      <c r="E19" s="73"/>
      <c r="F19" s="74"/>
      <c r="G19" s="75" t="s">
        <v>117</v>
      </c>
      <c r="H19" s="76" t="str">
        <f t="shared" si="2"/>
        <v>Posible</v>
      </c>
    </row>
    <row r="20" spans="1:8" ht="42" customHeight="1" x14ac:dyDescent="0.25">
      <c r="A20" s="87">
        <v>5</v>
      </c>
      <c r="B20" s="89" t="s">
        <v>141</v>
      </c>
      <c r="C20" s="73"/>
      <c r="D20" s="73" t="s">
        <v>121</v>
      </c>
      <c r="E20" s="73"/>
      <c r="F20" s="74"/>
      <c r="G20" s="75" t="s">
        <v>117</v>
      </c>
      <c r="H20" s="76" t="str">
        <f t="shared" si="2"/>
        <v>Posible</v>
      </c>
    </row>
    <row r="21" spans="1:8" ht="42" customHeight="1" x14ac:dyDescent="0.25">
      <c r="A21" s="87">
        <v>6</v>
      </c>
      <c r="B21" s="89" t="s">
        <v>142</v>
      </c>
      <c r="C21" s="73" t="s">
        <v>121</v>
      </c>
      <c r="D21" s="73"/>
      <c r="E21" s="73"/>
      <c r="F21" s="74"/>
      <c r="G21" s="75" t="s">
        <v>120</v>
      </c>
      <c r="H21" s="76" t="str">
        <f t="shared" si="2"/>
        <v>Probable</v>
      </c>
    </row>
    <row r="22" spans="1:8" ht="42" customHeight="1" x14ac:dyDescent="0.25">
      <c r="A22" s="87">
        <v>7</v>
      </c>
      <c r="B22" s="89" t="s">
        <v>143</v>
      </c>
      <c r="C22" s="73" t="s">
        <v>121</v>
      </c>
      <c r="D22" s="73"/>
      <c r="E22" s="73"/>
      <c r="F22" s="74"/>
      <c r="G22" s="75" t="s">
        <v>118</v>
      </c>
      <c r="H22" s="76" t="str">
        <f>+G22</f>
        <v>Inminente</v>
      </c>
    </row>
    <row r="23" spans="1:8" ht="42" customHeight="1" thickBot="1" x14ac:dyDescent="0.3">
      <c r="A23" s="87">
        <v>8</v>
      </c>
      <c r="B23" s="88" t="s">
        <v>159</v>
      </c>
      <c r="C23" s="73" t="s">
        <v>121</v>
      </c>
      <c r="D23" s="73" t="s">
        <v>121</v>
      </c>
      <c r="E23" s="73"/>
      <c r="F23" s="74"/>
      <c r="G23" s="75" t="s">
        <v>120</v>
      </c>
      <c r="H23" s="76" t="str">
        <f t="shared" ref="H23" si="3">+G23</f>
        <v>Probable</v>
      </c>
    </row>
    <row r="24" spans="1:8" ht="20.25" customHeight="1" thickBot="1" x14ac:dyDescent="0.3">
      <c r="A24" s="68" t="s">
        <v>0</v>
      </c>
      <c r="B24" s="69" t="s">
        <v>1</v>
      </c>
      <c r="C24" s="70" t="s">
        <v>2</v>
      </c>
      <c r="D24" s="68" t="s">
        <v>3</v>
      </c>
      <c r="E24" s="69" t="s">
        <v>4</v>
      </c>
      <c r="F24" s="68" t="s">
        <v>5</v>
      </c>
      <c r="G24" s="70" t="s">
        <v>6</v>
      </c>
      <c r="H24" s="68" t="s">
        <v>7</v>
      </c>
    </row>
    <row r="25" spans="1:8" ht="21" customHeight="1" thickBot="1" x14ac:dyDescent="0.3">
      <c r="A25" s="103" t="s">
        <v>12</v>
      </c>
      <c r="B25" s="104"/>
      <c r="C25" s="104"/>
      <c r="D25" s="104"/>
      <c r="E25" s="104"/>
      <c r="F25" s="104"/>
      <c r="G25" s="104"/>
      <c r="H25" s="105"/>
    </row>
    <row r="26" spans="1:8" ht="42" customHeight="1" x14ac:dyDescent="0.25">
      <c r="A26" s="71">
        <v>1</v>
      </c>
      <c r="B26" s="90" t="s">
        <v>144</v>
      </c>
      <c r="C26" s="85" t="s">
        <v>121</v>
      </c>
      <c r="D26" s="85" t="s">
        <v>121</v>
      </c>
      <c r="E26" s="85"/>
      <c r="F26" s="91"/>
      <c r="G26" s="92" t="s">
        <v>120</v>
      </c>
      <c r="H26" s="86" t="str">
        <f t="shared" ref="H26:H29" si="4">+G26</f>
        <v>Probable</v>
      </c>
    </row>
    <row r="27" spans="1:8" ht="42" customHeight="1" x14ac:dyDescent="0.25">
      <c r="A27" s="77">
        <v>2</v>
      </c>
      <c r="B27" s="93" t="s">
        <v>145</v>
      </c>
      <c r="C27" s="73" t="s">
        <v>121</v>
      </c>
      <c r="D27" s="73" t="s">
        <v>121</v>
      </c>
      <c r="E27" s="73"/>
      <c r="F27" s="74"/>
      <c r="G27" s="75" t="s">
        <v>120</v>
      </c>
      <c r="H27" s="76" t="str">
        <f t="shared" si="4"/>
        <v>Probable</v>
      </c>
    </row>
    <row r="28" spans="1:8" ht="42" customHeight="1" x14ac:dyDescent="0.25">
      <c r="A28" s="77">
        <v>3</v>
      </c>
      <c r="B28" s="93" t="s">
        <v>146</v>
      </c>
      <c r="C28" s="73" t="s">
        <v>121</v>
      </c>
      <c r="D28" s="73" t="s">
        <v>121</v>
      </c>
      <c r="E28" s="73"/>
      <c r="F28" s="74"/>
      <c r="G28" s="75" t="s">
        <v>117</v>
      </c>
      <c r="H28" s="76" t="str">
        <f t="shared" si="4"/>
        <v>Posible</v>
      </c>
    </row>
    <row r="29" spans="1:8" ht="42" customHeight="1" x14ac:dyDescent="0.25">
      <c r="A29" s="77">
        <v>4</v>
      </c>
      <c r="B29" s="93" t="s">
        <v>13</v>
      </c>
      <c r="C29" s="73" t="s">
        <v>121</v>
      </c>
      <c r="D29" s="73"/>
      <c r="E29" s="73"/>
      <c r="F29" s="74"/>
      <c r="G29" s="75" t="s">
        <v>120</v>
      </c>
      <c r="H29" s="76" t="str">
        <f t="shared" si="4"/>
        <v>Probable</v>
      </c>
    </row>
  </sheetData>
  <dataConsolidate/>
  <mergeCells count="4">
    <mergeCell ref="A3:H3"/>
    <mergeCell ref="A25:H25"/>
    <mergeCell ref="A15:H15"/>
    <mergeCell ref="A1:H1"/>
  </mergeCells>
  <conditionalFormatting sqref="H13 H29">
    <cfRule type="cellIs" dxfId="357" priority="118" stopIfTrue="1" operator="equal">
      <formula>"INMINENTE"</formula>
    </cfRule>
    <cfRule type="cellIs" dxfId="356" priority="119" stopIfTrue="1" operator="equal">
      <formula>"POSIBLE"</formula>
    </cfRule>
    <cfRule type="cellIs" dxfId="355" priority="120" stopIfTrue="1" operator="equal">
      <formula>"PROBABLE"</formula>
    </cfRule>
  </conditionalFormatting>
  <conditionalFormatting sqref="H13 H29">
    <cfRule type="cellIs" dxfId="354" priority="115" operator="equal">
      <formula>"INMINENTE"</formula>
    </cfRule>
    <cfRule type="cellIs" dxfId="353" priority="116" operator="equal">
      <formula>"PROBABLE"</formula>
    </cfRule>
    <cfRule type="cellIs" dxfId="352" priority="117" operator="equal">
      <formula>"POSIBLE"</formula>
    </cfRule>
  </conditionalFormatting>
  <conditionalFormatting sqref="H26:H27">
    <cfRule type="cellIs" dxfId="351" priority="112" stopIfTrue="1" operator="equal">
      <formula>"INMINENTE"</formula>
    </cfRule>
    <cfRule type="cellIs" dxfId="350" priority="113" stopIfTrue="1" operator="equal">
      <formula>"POSIBLE"</formula>
    </cfRule>
    <cfRule type="cellIs" dxfId="349" priority="114" stopIfTrue="1" operator="equal">
      <formula>"PROBABLE"</formula>
    </cfRule>
  </conditionalFormatting>
  <conditionalFormatting sqref="H26:H27">
    <cfRule type="cellIs" dxfId="348" priority="109" operator="equal">
      <formula>"INMINENTE"</formula>
    </cfRule>
    <cfRule type="cellIs" dxfId="347" priority="110" operator="equal">
      <formula>"PROBABLE"</formula>
    </cfRule>
    <cfRule type="cellIs" dxfId="346" priority="111" operator="equal">
      <formula>"POSIBLE"</formula>
    </cfRule>
  </conditionalFormatting>
  <conditionalFormatting sqref="H23">
    <cfRule type="cellIs" dxfId="345" priority="106" stopIfTrue="1" operator="equal">
      <formula>"INMINENTE"</formula>
    </cfRule>
    <cfRule type="cellIs" dxfId="344" priority="107" stopIfTrue="1" operator="equal">
      <formula>"POSIBLE"</formula>
    </cfRule>
    <cfRule type="cellIs" dxfId="343" priority="108" stopIfTrue="1" operator="equal">
      <formula>"PROBABLE"</formula>
    </cfRule>
  </conditionalFormatting>
  <conditionalFormatting sqref="H23">
    <cfRule type="cellIs" dxfId="342" priority="103" operator="equal">
      <formula>"INMINENTE"</formula>
    </cfRule>
    <cfRule type="cellIs" dxfId="341" priority="104" operator="equal">
      <formula>"PROBABLE"</formula>
    </cfRule>
    <cfRule type="cellIs" dxfId="340" priority="105" operator="equal">
      <formula>"POSIBLE"</formula>
    </cfRule>
  </conditionalFormatting>
  <conditionalFormatting sqref="H4">
    <cfRule type="cellIs" dxfId="339" priority="94" stopIfTrue="1" operator="equal">
      <formula>"INMINENTE"</formula>
    </cfRule>
    <cfRule type="cellIs" dxfId="338" priority="95" stopIfTrue="1" operator="equal">
      <formula>"POSIBLE"</formula>
    </cfRule>
    <cfRule type="cellIs" dxfId="337" priority="96" stopIfTrue="1" operator="equal">
      <formula>"PROBABLE"</formula>
    </cfRule>
  </conditionalFormatting>
  <conditionalFormatting sqref="H4">
    <cfRule type="cellIs" dxfId="336" priority="91" operator="equal">
      <formula>"INMINENTE"</formula>
    </cfRule>
    <cfRule type="cellIs" dxfId="335" priority="92" operator="equal">
      <formula>"PROBABLE"</formula>
    </cfRule>
    <cfRule type="cellIs" dxfId="334" priority="93" operator="equal">
      <formula>"POSIBLE"</formula>
    </cfRule>
  </conditionalFormatting>
  <conditionalFormatting sqref="H5">
    <cfRule type="cellIs" dxfId="333" priority="88" stopIfTrue="1" operator="equal">
      <formula>"INMINENTE"</formula>
    </cfRule>
    <cfRule type="cellIs" dxfId="332" priority="89" stopIfTrue="1" operator="equal">
      <formula>"POSIBLE"</formula>
    </cfRule>
    <cfRule type="cellIs" dxfId="331" priority="90" stopIfTrue="1" operator="equal">
      <formula>"PROBABLE"</formula>
    </cfRule>
  </conditionalFormatting>
  <conditionalFormatting sqref="H5">
    <cfRule type="cellIs" dxfId="330" priority="85" operator="equal">
      <formula>"INMINENTE"</formula>
    </cfRule>
    <cfRule type="cellIs" dxfId="329" priority="86" operator="equal">
      <formula>"PROBABLE"</formula>
    </cfRule>
    <cfRule type="cellIs" dxfId="328" priority="87" operator="equal">
      <formula>"POSIBLE"</formula>
    </cfRule>
  </conditionalFormatting>
  <conditionalFormatting sqref="H6">
    <cfRule type="cellIs" dxfId="327" priority="82" stopIfTrue="1" operator="equal">
      <formula>"INMINENTE"</formula>
    </cfRule>
    <cfRule type="cellIs" dxfId="326" priority="83" stopIfTrue="1" operator="equal">
      <formula>"POSIBLE"</formula>
    </cfRule>
    <cfRule type="cellIs" dxfId="325" priority="84" stopIfTrue="1" operator="equal">
      <formula>"PROBABLE"</formula>
    </cfRule>
  </conditionalFormatting>
  <conditionalFormatting sqref="H6">
    <cfRule type="cellIs" dxfId="324" priority="79" operator="equal">
      <formula>"INMINENTE"</formula>
    </cfRule>
    <cfRule type="cellIs" dxfId="323" priority="80" operator="equal">
      <formula>"PROBABLE"</formula>
    </cfRule>
    <cfRule type="cellIs" dxfId="322" priority="81" operator="equal">
      <formula>"POSIBLE"</formula>
    </cfRule>
  </conditionalFormatting>
  <conditionalFormatting sqref="H7">
    <cfRule type="cellIs" dxfId="321" priority="76" stopIfTrue="1" operator="equal">
      <formula>"INMINENTE"</formula>
    </cfRule>
    <cfRule type="cellIs" dxfId="320" priority="77" stopIfTrue="1" operator="equal">
      <formula>"POSIBLE"</formula>
    </cfRule>
    <cfRule type="cellIs" dxfId="319" priority="78" stopIfTrue="1" operator="equal">
      <formula>"PROBABLE"</formula>
    </cfRule>
  </conditionalFormatting>
  <conditionalFormatting sqref="H7">
    <cfRule type="cellIs" dxfId="318" priority="73" operator="equal">
      <formula>"INMINENTE"</formula>
    </cfRule>
    <cfRule type="cellIs" dxfId="317" priority="74" operator="equal">
      <formula>"PROBABLE"</formula>
    </cfRule>
    <cfRule type="cellIs" dxfId="316" priority="75" operator="equal">
      <formula>"POSIBLE"</formula>
    </cfRule>
  </conditionalFormatting>
  <conditionalFormatting sqref="H8">
    <cfRule type="cellIs" dxfId="315" priority="70" stopIfTrue="1" operator="equal">
      <formula>"INMINENTE"</formula>
    </cfRule>
    <cfRule type="cellIs" dxfId="314" priority="71" stopIfTrue="1" operator="equal">
      <formula>"POSIBLE"</formula>
    </cfRule>
    <cfRule type="cellIs" dxfId="313" priority="72" stopIfTrue="1" operator="equal">
      <formula>"PROBABLE"</formula>
    </cfRule>
  </conditionalFormatting>
  <conditionalFormatting sqref="H8">
    <cfRule type="cellIs" dxfId="312" priority="67" operator="equal">
      <formula>"INMINENTE"</formula>
    </cfRule>
    <cfRule type="cellIs" dxfId="311" priority="68" operator="equal">
      <formula>"PROBABLE"</formula>
    </cfRule>
    <cfRule type="cellIs" dxfId="310" priority="69" operator="equal">
      <formula>"POSIBLE"</formula>
    </cfRule>
  </conditionalFormatting>
  <conditionalFormatting sqref="H9">
    <cfRule type="cellIs" dxfId="309" priority="64" stopIfTrue="1" operator="equal">
      <formula>"INMINENTE"</formula>
    </cfRule>
    <cfRule type="cellIs" dxfId="308" priority="65" stopIfTrue="1" operator="equal">
      <formula>"POSIBLE"</formula>
    </cfRule>
    <cfRule type="cellIs" dxfId="307" priority="66" stopIfTrue="1" operator="equal">
      <formula>"PROBABLE"</formula>
    </cfRule>
  </conditionalFormatting>
  <conditionalFormatting sqref="H9">
    <cfRule type="cellIs" dxfId="306" priority="61" operator="equal">
      <formula>"INMINENTE"</formula>
    </cfRule>
    <cfRule type="cellIs" dxfId="305" priority="62" operator="equal">
      <formula>"PROBABLE"</formula>
    </cfRule>
    <cfRule type="cellIs" dxfId="304" priority="63" operator="equal">
      <formula>"POSIBLE"</formula>
    </cfRule>
  </conditionalFormatting>
  <conditionalFormatting sqref="H10">
    <cfRule type="cellIs" dxfId="303" priority="58" stopIfTrue="1" operator="equal">
      <formula>"INMINENTE"</formula>
    </cfRule>
    <cfRule type="cellIs" dxfId="302" priority="59" stopIfTrue="1" operator="equal">
      <formula>"POSIBLE"</formula>
    </cfRule>
    <cfRule type="cellIs" dxfId="301" priority="60" stopIfTrue="1" operator="equal">
      <formula>"PROBABLE"</formula>
    </cfRule>
  </conditionalFormatting>
  <conditionalFormatting sqref="H10">
    <cfRule type="cellIs" dxfId="300" priority="55" operator="equal">
      <formula>"INMINENTE"</formula>
    </cfRule>
    <cfRule type="cellIs" dxfId="299" priority="56" operator="equal">
      <formula>"PROBABLE"</formula>
    </cfRule>
    <cfRule type="cellIs" dxfId="298" priority="57" operator="equal">
      <formula>"POSIBLE"</formula>
    </cfRule>
  </conditionalFormatting>
  <conditionalFormatting sqref="H11">
    <cfRule type="cellIs" dxfId="297" priority="52" stopIfTrue="1" operator="equal">
      <formula>"INMINENTE"</formula>
    </cfRule>
    <cfRule type="cellIs" dxfId="296" priority="53" stopIfTrue="1" operator="equal">
      <formula>"POSIBLE"</formula>
    </cfRule>
    <cfRule type="cellIs" dxfId="295" priority="54" stopIfTrue="1" operator="equal">
      <formula>"PROBABLE"</formula>
    </cfRule>
  </conditionalFormatting>
  <conditionalFormatting sqref="H11">
    <cfRule type="cellIs" dxfId="294" priority="49" operator="equal">
      <formula>"INMINENTE"</formula>
    </cfRule>
    <cfRule type="cellIs" dxfId="293" priority="50" operator="equal">
      <formula>"PROBABLE"</formula>
    </cfRule>
    <cfRule type="cellIs" dxfId="292" priority="51" operator="equal">
      <formula>"POSIBLE"</formula>
    </cfRule>
  </conditionalFormatting>
  <conditionalFormatting sqref="H12">
    <cfRule type="cellIs" dxfId="291" priority="46" stopIfTrue="1" operator="equal">
      <formula>"INMINENTE"</formula>
    </cfRule>
    <cfRule type="cellIs" dxfId="290" priority="47" stopIfTrue="1" operator="equal">
      <formula>"POSIBLE"</formula>
    </cfRule>
    <cfRule type="cellIs" dxfId="289" priority="48" stopIfTrue="1" operator="equal">
      <formula>"PROBABLE"</formula>
    </cfRule>
  </conditionalFormatting>
  <conditionalFormatting sqref="H12">
    <cfRule type="cellIs" dxfId="288" priority="43" operator="equal">
      <formula>"INMINENTE"</formula>
    </cfRule>
    <cfRule type="cellIs" dxfId="287" priority="44" operator="equal">
      <formula>"PROBABLE"</formula>
    </cfRule>
    <cfRule type="cellIs" dxfId="286" priority="45" operator="equal">
      <formula>"POSIBLE"</formula>
    </cfRule>
  </conditionalFormatting>
  <conditionalFormatting sqref="H16:H17">
    <cfRule type="cellIs" dxfId="285" priority="40" stopIfTrue="1" operator="equal">
      <formula>"INMINENTE"</formula>
    </cfRule>
    <cfRule type="cellIs" dxfId="284" priority="41" stopIfTrue="1" operator="equal">
      <formula>"POSIBLE"</formula>
    </cfRule>
    <cfRule type="cellIs" dxfId="283" priority="42" stopIfTrue="1" operator="equal">
      <formula>"PROBABLE"</formula>
    </cfRule>
  </conditionalFormatting>
  <conditionalFormatting sqref="H16:H17">
    <cfRule type="cellIs" dxfId="282" priority="37" operator="equal">
      <formula>"INMINENTE"</formula>
    </cfRule>
    <cfRule type="cellIs" dxfId="281" priority="38" operator="equal">
      <formula>"PROBABLE"</formula>
    </cfRule>
    <cfRule type="cellIs" dxfId="280" priority="39" operator="equal">
      <formula>"POSIBLE"</formula>
    </cfRule>
  </conditionalFormatting>
  <conditionalFormatting sqref="H18">
    <cfRule type="cellIs" dxfId="279" priority="34" stopIfTrue="1" operator="equal">
      <formula>"INMINENTE"</formula>
    </cfRule>
    <cfRule type="cellIs" dxfId="278" priority="35" stopIfTrue="1" operator="equal">
      <formula>"POSIBLE"</formula>
    </cfRule>
    <cfRule type="cellIs" dxfId="277" priority="36" stopIfTrue="1" operator="equal">
      <formula>"PROBABLE"</formula>
    </cfRule>
  </conditionalFormatting>
  <conditionalFormatting sqref="H18">
    <cfRule type="cellIs" dxfId="276" priority="31" operator="equal">
      <formula>"INMINENTE"</formula>
    </cfRule>
    <cfRule type="cellIs" dxfId="275" priority="32" operator="equal">
      <formula>"PROBABLE"</formula>
    </cfRule>
    <cfRule type="cellIs" dxfId="274" priority="33" operator="equal">
      <formula>"POSIBLE"</formula>
    </cfRule>
  </conditionalFormatting>
  <conditionalFormatting sqref="H19">
    <cfRule type="cellIs" dxfId="273" priority="28" stopIfTrue="1" operator="equal">
      <formula>"INMINENTE"</formula>
    </cfRule>
    <cfRule type="cellIs" dxfId="272" priority="29" stopIfTrue="1" operator="equal">
      <formula>"POSIBLE"</formula>
    </cfRule>
    <cfRule type="cellIs" dxfId="271" priority="30" stopIfTrue="1" operator="equal">
      <formula>"PROBABLE"</formula>
    </cfRule>
  </conditionalFormatting>
  <conditionalFormatting sqref="H19">
    <cfRule type="cellIs" dxfId="270" priority="25" operator="equal">
      <formula>"INMINENTE"</formula>
    </cfRule>
    <cfRule type="cellIs" dxfId="269" priority="26" operator="equal">
      <formula>"PROBABLE"</formula>
    </cfRule>
    <cfRule type="cellIs" dxfId="268" priority="27" operator="equal">
      <formula>"POSIBLE"</formula>
    </cfRule>
  </conditionalFormatting>
  <conditionalFormatting sqref="H20">
    <cfRule type="cellIs" dxfId="267" priority="22" stopIfTrue="1" operator="equal">
      <formula>"INMINENTE"</formula>
    </cfRule>
    <cfRule type="cellIs" dxfId="266" priority="23" stopIfTrue="1" operator="equal">
      <formula>"POSIBLE"</formula>
    </cfRule>
    <cfRule type="cellIs" dxfId="265" priority="24" stopIfTrue="1" operator="equal">
      <formula>"PROBABLE"</formula>
    </cfRule>
  </conditionalFormatting>
  <conditionalFormatting sqref="H20">
    <cfRule type="cellIs" dxfId="264" priority="19" operator="equal">
      <formula>"INMINENTE"</formula>
    </cfRule>
    <cfRule type="cellIs" dxfId="263" priority="20" operator="equal">
      <formula>"PROBABLE"</formula>
    </cfRule>
    <cfRule type="cellIs" dxfId="262" priority="21" operator="equal">
      <formula>"POSIBLE"</formula>
    </cfRule>
  </conditionalFormatting>
  <conditionalFormatting sqref="H21">
    <cfRule type="cellIs" dxfId="261" priority="16" stopIfTrue="1" operator="equal">
      <formula>"INMINENTE"</formula>
    </cfRule>
    <cfRule type="cellIs" dxfId="260" priority="17" stopIfTrue="1" operator="equal">
      <formula>"POSIBLE"</formula>
    </cfRule>
    <cfRule type="cellIs" dxfId="259" priority="18" stopIfTrue="1" operator="equal">
      <formula>"PROBABLE"</formula>
    </cfRule>
  </conditionalFormatting>
  <conditionalFormatting sqref="H21">
    <cfRule type="cellIs" dxfId="258" priority="13" operator="equal">
      <formula>"INMINENTE"</formula>
    </cfRule>
    <cfRule type="cellIs" dxfId="257" priority="14" operator="equal">
      <formula>"PROBABLE"</formula>
    </cfRule>
    <cfRule type="cellIs" dxfId="256" priority="15" operator="equal">
      <formula>"POSIBLE"</formula>
    </cfRule>
  </conditionalFormatting>
  <conditionalFormatting sqref="H22">
    <cfRule type="cellIs" dxfId="255" priority="10" stopIfTrue="1" operator="equal">
      <formula>"INMINENTE"</formula>
    </cfRule>
    <cfRule type="cellIs" dxfId="254" priority="11" stopIfTrue="1" operator="equal">
      <formula>"POSIBLE"</formula>
    </cfRule>
    <cfRule type="cellIs" dxfId="253" priority="12" stopIfTrue="1" operator="equal">
      <formula>"PROBABLE"</formula>
    </cfRule>
  </conditionalFormatting>
  <conditionalFormatting sqref="H22">
    <cfRule type="cellIs" dxfId="252" priority="7" operator="equal">
      <formula>"INMINENTE"</formula>
    </cfRule>
    <cfRule type="cellIs" dxfId="251" priority="8" operator="equal">
      <formula>"PROBABLE"</formula>
    </cfRule>
    <cfRule type="cellIs" dxfId="250" priority="9" operator="equal">
      <formula>"POSIBLE"</formula>
    </cfRule>
  </conditionalFormatting>
  <conditionalFormatting sqref="H28">
    <cfRule type="cellIs" dxfId="249" priority="4" stopIfTrue="1" operator="equal">
      <formula>"INMINENTE"</formula>
    </cfRule>
    <cfRule type="cellIs" dxfId="248" priority="5" stopIfTrue="1" operator="equal">
      <formula>"POSIBLE"</formula>
    </cfRule>
    <cfRule type="cellIs" dxfId="247" priority="6" stopIfTrue="1" operator="equal">
      <formula>"PROBABLE"</formula>
    </cfRule>
  </conditionalFormatting>
  <conditionalFormatting sqref="H28">
    <cfRule type="cellIs" dxfId="246" priority="1" operator="equal">
      <formula>"INMINENTE"</formula>
    </cfRule>
    <cfRule type="cellIs" dxfId="245" priority="2" operator="equal">
      <formula>"PROBABLE"</formula>
    </cfRule>
    <cfRule type="cellIs" dxfId="244" priority="3" operator="equal">
      <formula>"POSIBLE"</formula>
    </cfRule>
  </conditionalFormatting>
  <pageMargins left="0.7" right="0.7" top="0.75" bottom="0.75" header="0.3" footer="0.3"/>
  <pageSetup paperSize="9" orientation="portrait" horizontalDpi="360" verticalDpi="36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'varios '!$A$2:$A$4</xm:f>
          </x14:formula1>
          <xm:sqref>G26:G29 G16:G23 G4 G7:G11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view="pageBreakPreview" zoomScale="82" zoomScaleNormal="82" zoomScaleSheetLayoutView="82" workbookViewId="0">
      <selection activeCell="J17" sqref="J17"/>
    </sheetView>
  </sheetViews>
  <sheetFormatPr baseColWidth="10" defaultRowHeight="15" x14ac:dyDescent="0.25"/>
  <cols>
    <col min="3" max="3" width="18" customWidth="1"/>
    <col min="4" max="4" width="22.5703125" customWidth="1"/>
    <col min="6" max="6" width="16.85546875" customWidth="1"/>
    <col min="7" max="7" width="18.7109375" customWidth="1"/>
    <col min="10" max="10" width="13.5703125" customWidth="1"/>
    <col min="11" max="11" width="14" customWidth="1"/>
    <col min="12" max="12" width="14.42578125" customWidth="1"/>
    <col min="13" max="13" width="21.7109375" customWidth="1"/>
  </cols>
  <sheetData>
    <row r="1" spans="1:13" ht="75.75" customHeight="1" x14ac:dyDescent="0.25">
      <c r="A1" s="274" t="s">
        <v>320</v>
      </c>
      <c r="B1" s="275"/>
      <c r="C1" s="275"/>
      <c r="D1" s="275"/>
      <c r="E1" s="275"/>
      <c r="F1" s="275"/>
      <c r="G1" s="275"/>
      <c r="H1" s="275"/>
      <c r="I1" s="275"/>
      <c r="J1" s="275"/>
      <c r="K1" s="275"/>
      <c r="L1" s="275"/>
      <c r="M1" s="275"/>
    </row>
    <row r="2" spans="1:13" x14ac:dyDescent="0.25">
      <c r="A2" s="276" t="s">
        <v>321</v>
      </c>
      <c r="B2" s="276"/>
      <c r="C2" s="277" t="s">
        <v>322</v>
      </c>
      <c r="D2" s="277"/>
      <c r="E2" s="277"/>
      <c r="F2" s="278" t="s">
        <v>323</v>
      </c>
      <c r="G2" s="279"/>
      <c r="H2" s="279"/>
      <c r="I2" s="279"/>
      <c r="J2" s="279"/>
      <c r="K2" s="279"/>
      <c r="L2" s="279"/>
      <c r="M2" s="279"/>
    </row>
    <row r="3" spans="1:13" ht="45" x14ac:dyDescent="0.25">
      <c r="A3" s="276"/>
      <c r="B3" s="276"/>
      <c r="C3" s="277"/>
      <c r="D3" s="277"/>
      <c r="E3" s="277"/>
      <c r="F3" s="280" t="s">
        <v>324</v>
      </c>
      <c r="G3" s="281" t="s">
        <v>325</v>
      </c>
      <c r="H3" s="282" t="s">
        <v>326</v>
      </c>
      <c r="I3" s="282" t="s">
        <v>327</v>
      </c>
      <c r="J3" s="283" t="s">
        <v>328</v>
      </c>
      <c r="K3" s="283" t="s">
        <v>329</v>
      </c>
      <c r="L3" s="283" t="s">
        <v>330</v>
      </c>
      <c r="M3" s="283" t="s">
        <v>331</v>
      </c>
    </row>
    <row r="4" spans="1:13" ht="29.25" customHeight="1" x14ac:dyDescent="0.25">
      <c r="A4" s="284" t="s">
        <v>332</v>
      </c>
      <c r="B4" s="284"/>
      <c r="C4" s="285" t="s">
        <v>333</v>
      </c>
      <c r="D4" s="285"/>
      <c r="E4" s="285"/>
      <c r="F4" s="286"/>
      <c r="G4" s="287" t="s">
        <v>121</v>
      </c>
      <c r="H4" s="288"/>
      <c r="I4" s="288"/>
      <c r="J4" s="288"/>
      <c r="K4" s="287" t="s">
        <v>121</v>
      </c>
      <c r="L4" s="287" t="s">
        <v>121</v>
      </c>
      <c r="M4" s="287" t="s">
        <v>121</v>
      </c>
    </row>
    <row r="5" spans="1:13" ht="34.5" customHeight="1" x14ac:dyDescent="0.25">
      <c r="A5" s="284"/>
      <c r="B5" s="284"/>
      <c r="C5" s="285" t="s">
        <v>334</v>
      </c>
      <c r="D5" s="285"/>
      <c r="E5" s="285"/>
      <c r="F5" s="289"/>
      <c r="G5" s="290"/>
      <c r="H5" s="291"/>
      <c r="I5" s="291"/>
      <c r="J5" s="291"/>
      <c r="K5" s="290"/>
      <c r="L5" s="290"/>
      <c r="M5" s="290"/>
    </row>
    <row r="6" spans="1:13" ht="37.5" customHeight="1" x14ac:dyDescent="0.25">
      <c r="A6" s="284"/>
      <c r="B6" s="284"/>
      <c r="C6" s="285" t="s">
        <v>335</v>
      </c>
      <c r="D6" s="285"/>
      <c r="E6" s="285"/>
      <c r="F6" s="289"/>
      <c r="G6" s="290"/>
      <c r="H6" s="291"/>
      <c r="I6" s="291"/>
      <c r="J6" s="291"/>
      <c r="K6" s="290"/>
      <c r="L6" s="290"/>
      <c r="M6" s="290"/>
    </row>
    <row r="7" spans="1:13" ht="57" customHeight="1" x14ac:dyDescent="0.25">
      <c r="A7" s="284"/>
      <c r="B7" s="284"/>
      <c r="C7" s="285" t="s">
        <v>336</v>
      </c>
      <c r="D7" s="285"/>
      <c r="E7" s="285"/>
      <c r="F7" s="292"/>
      <c r="G7" s="293"/>
      <c r="H7" s="294"/>
      <c r="I7" s="294"/>
      <c r="J7" s="294"/>
      <c r="K7" s="293"/>
      <c r="L7" s="293"/>
      <c r="M7" s="293"/>
    </row>
    <row r="8" spans="1:13" ht="31.5" customHeight="1" x14ac:dyDescent="0.25">
      <c r="A8" s="284" t="s">
        <v>337</v>
      </c>
      <c r="B8" s="284"/>
      <c r="C8" s="285" t="s">
        <v>338</v>
      </c>
      <c r="D8" s="285"/>
      <c r="E8" s="285"/>
      <c r="F8" s="295"/>
      <c r="G8" s="296" t="s">
        <v>121</v>
      </c>
      <c r="H8" s="297"/>
      <c r="I8" s="297"/>
      <c r="J8" s="297"/>
      <c r="K8" s="296" t="s">
        <v>121</v>
      </c>
      <c r="L8" s="296" t="s">
        <v>121</v>
      </c>
      <c r="M8" s="296" t="s">
        <v>121</v>
      </c>
    </row>
    <row r="9" spans="1:13" ht="59.25" customHeight="1" x14ac:dyDescent="0.25">
      <c r="A9" s="284" t="s">
        <v>155</v>
      </c>
      <c r="B9" s="284"/>
      <c r="C9" s="285" t="s">
        <v>339</v>
      </c>
      <c r="D9" s="285"/>
      <c r="E9" s="285"/>
      <c r="F9" s="286" t="s">
        <v>121</v>
      </c>
      <c r="G9" s="286" t="s">
        <v>121</v>
      </c>
      <c r="H9" s="288"/>
      <c r="I9" s="298"/>
      <c r="J9" s="287" t="s">
        <v>121</v>
      </c>
      <c r="K9" s="287" t="s">
        <v>121</v>
      </c>
      <c r="L9" s="287" t="s">
        <v>121</v>
      </c>
      <c r="M9" s="287" t="s">
        <v>121</v>
      </c>
    </row>
    <row r="10" spans="1:13" ht="57" customHeight="1" x14ac:dyDescent="0.25">
      <c r="A10" s="284"/>
      <c r="B10" s="284"/>
      <c r="C10" s="299" t="s">
        <v>340</v>
      </c>
      <c r="D10" s="299"/>
      <c r="E10" s="299"/>
      <c r="F10" s="289"/>
      <c r="G10" s="289"/>
      <c r="H10" s="291"/>
      <c r="I10" s="300"/>
      <c r="J10" s="290"/>
      <c r="K10" s="290"/>
      <c r="L10" s="290"/>
      <c r="M10" s="290"/>
    </row>
    <row r="11" spans="1:13" ht="57.75" customHeight="1" x14ac:dyDescent="0.25">
      <c r="A11" s="284"/>
      <c r="B11" s="284"/>
      <c r="C11" s="301" t="s">
        <v>341</v>
      </c>
      <c r="D11" s="301"/>
      <c r="E11" s="301"/>
      <c r="F11" s="289"/>
      <c r="G11" s="289"/>
      <c r="H11" s="291"/>
      <c r="I11" s="300"/>
      <c r="J11" s="290"/>
      <c r="K11" s="290"/>
      <c r="L11" s="290"/>
      <c r="M11" s="290"/>
    </row>
    <row r="12" spans="1:13" ht="55.5" customHeight="1" x14ac:dyDescent="0.25">
      <c r="A12" s="284"/>
      <c r="B12" s="284"/>
      <c r="C12" s="299" t="s">
        <v>342</v>
      </c>
      <c r="D12" s="299"/>
      <c r="E12" s="299"/>
      <c r="F12" s="292"/>
      <c r="G12" s="292"/>
      <c r="H12" s="294"/>
      <c r="I12" s="302"/>
      <c r="J12" s="293"/>
      <c r="K12" s="293"/>
      <c r="L12" s="293"/>
      <c r="M12" s="293"/>
    </row>
    <row r="13" spans="1:13" ht="42.75" customHeight="1" x14ac:dyDescent="0.25">
      <c r="A13" s="284" t="s">
        <v>343</v>
      </c>
      <c r="B13" s="284"/>
      <c r="C13" s="299" t="s">
        <v>344</v>
      </c>
      <c r="D13" s="299"/>
      <c r="E13" s="299"/>
      <c r="F13" s="295" t="s">
        <v>121</v>
      </c>
      <c r="G13" s="295" t="s">
        <v>121</v>
      </c>
      <c r="H13" s="303"/>
      <c r="I13" s="303"/>
      <c r="J13" s="296" t="s">
        <v>121</v>
      </c>
      <c r="K13" s="296" t="s">
        <v>121</v>
      </c>
      <c r="L13" s="296" t="s">
        <v>121</v>
      </c>
      <c r="M13" s="296" t="s">
        <v>121</v>
      </c>
    </row>
    <row r="14" spans="1:13" ht="36" customHeight="1" x14ac:dyDescent="0.25">
      <c r="A14" s="304" t="s">
        <v>345</v>
      </c>
      <c r="B14" s="304"/>
      <c r="C14" s="305" t="s">
        <v>346</v>
      </c>
      <c r="D14" s="305"/>
      <c r="E14" s="305"/>
      <c r="F14" s="295" t="s">
        <v>121</v>
      </c>
      <c r="G14" s="295" t="s">
        <v>121</v>
      </c>
      <c r="H14" s="295" t="s">
        <v>121</v>
      </c>
      <c r="I14" s="303"/>
      <c r="J14" s="295" t="s">
        <v>121</v>
      </c>
      <c r="K14" s="295" t="s">
        <v>121</v>
      </c>
      <c r="L14" s="295" t="s">
        <v>121</v>
      </c>
      <c r="M14" s="295" t="s">
        <v>121</v>
      </c>
    </row>
    <row r="15" spans="1:13" ht="21.75" customHeight="1" x14ac:dyDescent="0.25">
      <c r="A15" s="306" t="s">
        <v>347</v>
      </c>
      <c r="B15" s="306"/>
      <c r="C15" s="307" t="s">
        <v>348</v>
      </c>
      <c r="D15" s="307"/>
      <c r="E15" s="307"/>
      <c r="F15" s="295" t="s">
        <v>121</v>
      </c>
      <c r="G15" s="295" t="s">
        <v>121</v>
      </c>
      <c r="H15" s="295" t="s">
        <v>121</v>
      </c>
      <c r="I15" s="303"/>
      <c r="J15" s="295" t="s">
        <v>121</v>
      </c>
      <c r="K15" s="295" t="s">
        <v>121</v>
      </c>
      <c r="L15" s="295" t="s">
        <v>121</v>
      </c>
      <c r="M15" s="295" t="s">
        <v>121</v>
      </c>
    </row>
    <row r="16" spans="1:13" ht="34.5" customHeight="1" x14ac:dyDescent="0.25">
      <c r="A16" s="306" t="s">
        <v>349</v>
      </c>
      <c r="B16" s="306"/>
      <c r="C16" s="285" t="s">
        <v>350</v>
      </c>
      <c r="D16" s="285"/>
      <c r="E16" s="285"/>
      <c r="F16" s="295" t="s">
        <v>121</v>
      </c>
      <c r="G16" s="295" t="s">
        <v>121</v>
      </c>
      <c r="H16" s="303"/>
      <c r="I16" s="303"/>
      <c r="J16" s="295" t="s">
        <v>121</v>
      </c>
      <c r="K16" s="295" t="s">
        <v>121</v>
      </c>
      <c r="L16" s="295" t="s">
        <v>121</v>
      </c>
      <c r="M16" s="295" t="s">
        <v>121</v>
      </c>
    </row>
  </sheetData>
  <mergeCells count="40">
    <mergeCell ref="A16:B16"/>
    <mergeCell ref="C16:E16"/>
    <mergeCell ref="A13:B13"/>
    <mergeCell ref="C13:E13"/>
    <mergeCell ref="A14:B14"/>
    <mergeCell ref="C14:E14"/>
    <mergeCell ref="A15:B15"/>
    <mergeCell ref="C15:E15"/>
    <mergeCell ref="H9:H12"/>
    <mergeCell ref="I9:I12"/>
    <mergeCell ref="J9:J12"/>
    <mergeCell ref="K9:K12"/>
    <mergeCell ref="L9:L12"/>
    <mergeCell ref="M9:M12"/>
    <mergeCell ref="A8:B8"/>
    <mergeCell ref="C8:E8"/>
    <mergeCell ref="A9:B12"/>
    <mergeCell ref="C9:E9"/>
    <mergeCell ref="F9:F12"/>
    <mergeCell ref="G9:G12"/>
    <mergeCell ref="C10:E10"/>
    <mergeCell ref="C11:E11"/>
    <mergeCell ref="C12:E12"/>
    <mergeCell ref="J4:J7"/>
    <mergeCell ref="K4:K7"/>
    <mergeCell ref="L4:L7"/>
    <mergeCell ref="M4:M7"/>
    <mergeCell ref="C5:E5"/>
    <mergeCell ref="C6:E6"/>
    <mergeCell ref="C7:E7"/>
    <mergeCell ref="A1:M1"/>
    <mergeCell ref="A2:B3"/>
    <mergeCell ref="C2:E3"/>
    <mergeCell ref="F2:M2"/>
    <mergeCell ref="A4:B7"/>
    <mergeCell ref="C4:E4"/>
    <mergeCell ref="F4:F7"/>
    <mergeCell ref="G4:G7"/>
    <mergeCell ref="H4:H7"/>
    <mergeCell ref="I4:I7"/>
  </mergeCells>
  <pageMargins left="0.7" right="0.7" top="0.75" bottom="0.75" header="0.3" footer="0.3"/>
  <pageSetup scale="44" orientation="portrait" r:id="rId1"/>
  <colBreaks count="1" manualBreakCount="1">
    <brk id="13"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BreakPreview" topLeftCell="A10" zoomScale="85" zoomScaleNormal="100" zoomScaleSheetLayoutView="85" workbookViewId="0">
      <selection activeCell="D24" sqref="D24"/>
    </sheetView>
  </sheetViews>
  <sheetFormatPr baseColWidth="10" defaultRowHeight="15" x14ac:dyDescent="0.25"/>
  <cols>
    <col min="1" max="1" width="22.28515625" customWidth="1"/>
    <col min="2" max="2" width="39.140625" customWidth="1"/>
    <col min="3" max="3" width="31.28515625" customWidth="1"/>
    <col min="4" max="4" width="25.7109375" customWidth="1"/>
  </cols>
  <sheetData>
    <row r="1" spans="1:4" ht="77.25" customHeight="1" x14ac:dyDescent="0.25">
      <c r="A1" s="308" t="s">
        <v>351</v>
      </c>
      <c r="B1" s="308"/>
      <c r="C1" s="308"/>
      <c r="D1" s="308"/>
    </row>
    <row r="2" spans="1:4" x14ac:dyDescent="0.25">
      <c r="A2" s="309"/>
      <c r="B2" s="310" t="s">
        <v>352</v>
      </c>
      <c r="C2" s="310" t="s">
        <v>353</v>
      </c>
      <c r="D2" s="310" t="s">
        <v>354</v>
      </c>
    </row>
    <row r="3" spans="1:4" x14ac:dyDescent="0.25">
      <c r="A3" s="309"/>
      <c r="B3" s="311" t="s">
        <v>355</v>
      </c>
      <c r="C3" s="312" t="s">
        <v>356</v>
      </c>
      <c r="D3" s="311" t="s">
        <v>357</v>
      </c>
    </row>
    <row r="4" spans="1:4" ht="14.25" customHeight="1" x14ac:dyDescent="0.25">
      <c r="A4" s="309"/>
      <c r="B4" s="313"/>
      <c r="C4" s="312"/>
      <c r="D4" s="313"/>
    </row>
    <row r="5" spans="1:4" ht="117.75" customHeight="1" x14ac:dyDescent="0.25">
      <c r="A5" s="314" t="s">
        <v>358</v>
      </c>
      <c r="B5" s="315" t="s">
        <v>359</v>
      </c>
      <c r="C5" s="315" t="s">
        <v>360</v>
      </c>
      <c r="D5" s="315" t="s">
        <v>361</v>
      </c>
    </row>
    <row r="6" spans="1:4" ht="37.5" customHeight="1" x14ac:dyDescent="0.25">
      <c r="A6" s="314" t="s">
        <v>362</v>
      </c>
      <c r="B6" s="316" t="s">
        <v>363</v>
      </c>
      <c r="C6" s="316" t="s">
        <v>364</v>
      </c>
      <c r="D6" s="316" t="s">
        <v>365</v>
      </c>
    </row>
    <row r="7" spans="1:4" ht="27.75" customHeight="1" x14ac:dyDescent="0.25">
      <c r="A7" s="314" t="s">
        <v>366</v>
      </c>
      <c r="B7" s="316" t="s">
        <v>367</v>
      </c>
      <c r="C7" s="316" t="s">
        <v>368</v>
      </c>
      <c r="D7" s="316" t="s">
        <v>369</v>
      </c>
    </row>
    <row r="8" spans="1:4" ht="35.25" customHeight="1" x14ac:dyDescent="0.25">
      <c r="A8" s="314" t="s">
        <v>370</v>
      </c>
      <c r="B8" s="316" t="s">
        <v>371</v>
      </c>
      <c r="C8" s="316" t="s">
        <v>372</v>
      </c>
      <c r="D8" s="316" t="s">
        <v>373</v>
      </c>
    </row>
    <row r="9" spans="1:4" ht="39" customHeight="1" x14ac:dyDescent="0.25">
      <c r="A9" s="314" t="s">
        <v>374</v>
      </c>
      <c r="B9" s="316" t="s">
        <v>375</v>
      </c>
      <c r="C9" s="316" t="s">
        <v>376</v>
      </c>
      <c r="D9" s="316" t="s">
        <v>377</v>
      </c>
    </row>
    <row r="10" spans="1:4" ht="22.5" customHeight="1" x14ac:dyDescent="0.25">
      <c r="A10" s="317" t="s">
        <v>378</v>
      </c>
      <c r="B10" s="318" t="s">
        <v>379</v>
      </c>
      <c r="C10" s="318" t="s">
        <v>380</v>
      </c>
      <c r="D10" s="318" t="s">
        <v>381</v>
      </c>
    </row>
    <row r="11" spans="1:4" x14ac:dyDescent="0.25">
      <c r="A11" s="319"/>
      <c r="B11" s="320"/>
      <c r="C11" s="320"/>
      <c r="D11" s="320"/>
    </row>
    <row r="12" spans="1:4" x14ac:dyDescent="0.25">
      <c r="A12" s="321"/>
      <c r="B12" s="310" t="s">
        <v>352</v>
      </c>
      <c r="C12" s="310" t="s">
        <v>353</v>
      </c>
      <c r="D12" s="310" t="s">
        <v>354</v>
      </c>
    </row>
    <row r="13" spans="1:4" ht="27.75" customHeight="1" x14ac:dyDescent="0.25">
      <c r="A13" s="321"/>
      <c r="B13" s="310" t="s">
        <v>355</v>
      </c>
      <c r="C13" s="310" t="s">
        <v>356</v>
      </c>
      <c r="D13" s="310" t="s">
        <v>357</v>
      </c>
    </row>
    <row r="14" spans="1:4" ht="36" customHeight="1" x14ac:dyDescent="0.25">
      <c r="A14" s="314" t="s">
        <v>382</v>
      </c>
      <c r="B14" s="316" t="s">
        <v>383</v>
      </c>
      <c r="C14" s="316" t="s">
        <v>371</v>
      </c>
      <c r="D14" s="316" t="s">
        <v>384</v>
      </c>
    </row>
    <row r="15" spans="1:4" ht="52.5" customHeight="1" x14ac:dyDescent="0.25">
      <c r="A15" s="314" t="s">
        <v>385</v>
      </c>
      <c r="B15" s="316" t="s">
        <v>386</v>
      </c>
      <c r="C15" s="316" t="s">
        <v>387</v>
      </c>
      <c r="D15" s="316" t="s">
        <v>388</v>
      </c>
    </row>
    <row r="16" spans="1:4" ht="57.75" customHeight="1" x14ac:dyDescent="0.25">
      <c r="A16" s="314" t="s">
        <v>389</v>
      </c>
      <c r="B16" s="316" t="s">
        <v>390</v>
      </c>
      <c r="C16" s="316" t="s">
        <v>391</v>
      </c>
      <c r="D16" s="316" t="s">
        <v>392</v>
      </c>
    </row>
    <row r="17" spans="1:4" ht="34.5" customHeight="1" x14ac:dyDescent="0.25">
      <c r="A17" s="314" t="s">
        <v>393</v>
      </c>
      <c r="B17" s="316" t="s">
        <v>394</v>
      </c>
      <c r="C17" s="316" t="s">
        <v>395</v>
      </c>
      <c r="D17" s="316" t="s">
        <v>396</v>
      </c>
    </row>
    <row r="18" spans="1:4" ht="26.25" customHeight="1" x14ac:dyDescent="0.25">
      <c r="A18" s="314" t="s">
        <v>397</v>
      </c>
      <c r="B18" s="316" t="s">
        <v>398</v>
      </c>
      <c r="C18" s="316" t="s">
        <v>399</v>
      </c>
      <c r="D18" s="316" t="s">
        <v>400</v>
      </c>
    </row>
  </sheetData>
  <mergeCells count="10">
    <mergeCell ref="A12:A13"/>
    <mergeCell ref="A1:D1"/>
    <mergeCell ref="A2:A4"/>
    <mergeCell ref="B3:B4"/>
    <mergeCell ref="C3:C4"/>
    <mergeCell ref="D3:D4"/>
    <mergeCell ref="A10:A11"/>
    <mergeCell ref="B10:B11"/>
    <mergeCell ref="C10:C11"/>
    <mergeCell ref="D10:D11"/>
  </mergeCells>
  <pageMargins left="0.7" right="0.7" top="0.75" bottom="0.75" header="0.3" footer="0.3"/>
  <pageSetup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BreakPreview" topLeftCell="A2" zoomScale="84" zoomScaleNormal="71" zoomScaleSheetLayoutView="84" workbookViewId="0">
      <selection activeCell="A8" sqref="A8:C8"/>
    </sheetView>
  </sheetViews>
  <sheetFormatPr baseColWidth="10" defaultRowHeight="15" x14ac:dyDescent="0.25"/>
  <cols>
    <col min="1" max="1" width="22.5703125" customWidth="1"/>
    <col min="2" max="2" width="34.5703125" customWidth="1"/>
    <col min="3" max="3" width="68.140625" customWidth="1"/>
  </cols>
  <sheetData>
    <row r="1" spans="1:5" ht="108" customHeight="1" x14ac:dyDescent="0.25">
      <c r="A1" s="322" t="s">
        <v>401</v>
      </c>
      <c r="B1" s="323"/>
      <c r="C1" s="323"/>
    </row>
    <row r="2" spans="1:5" ht="22.5" customHeight="1" x14ac:dyDescent="0.25">
      <c r="A2" s="175" t="s">
        <v>402</v>
      </c>
      <c r="B2" s="175"/>
      <c r="C2" s="175"/>
    </row>
    <row r="3" spans="1:5" ht="88.5" customHeight="1" x14ac:dyDescent="0.25">
      <c r="A3" s="324" t="s">
        <v>403</v>
      </c>
      <c r="B3" s="325" t="s">
        <v>404</v>
      </c>
      <c r="C3" s="325"/>
    </row>
    <row r="4" spans="1:5" ht="17.25" x14ac:dyDescent="0.35">
      <c r="A4" s="326" t="s">
        <v>405</v>
      </c>
      <c r="B4" s="327" t="s">
        <v>406</v>
      </c>
      <c r="C4" s="328"/>
    </row>
    <row r="5" spans="1:5" ht="17.25" x14ac:dyDescent="0.35">
      <c r="A5" s="326" t="s">
        <v>407</v>
      </c>
      <c r="B5" s="327" t="s">
        <v>408</v>
      </c>
      <c r="C5" s="328"/>
    </row>
    <row r="6" spans="1:5" ht="17.25" x14ac:dyDescent="0.35">
      <c r="A6" s="329" t="s">
        <v>409</v>
      </c>
      <c r="B6" s="329"/>
      <c r="C6" s="329"/>
      <c r="E6" s="210"/>
    </row>
    <row r="7" spans="1:5" ht="17.25" x14ac:dyDescent="0.35">
      <c r="A7" s="330" t="s">
        <v>410</v>
      </c>
      <c r="B7" s="330"/>
      <c r="C7" s="330"/>
      <c r="D7" s="331"/>
      <c r="E7" s="210"/>
    </row>
    <row r="8" spans="1:5" ht="150" customHeight="1" x14ac:dyDescent="0.35">
      <c r="A8" s="332" t="s">
        <v>411</v>
      </c>
      <c r="B8" s="332"/>
      <c r="C8" s="332"/>
    </row>
    <row r="9" spans="1:5" x14ac:dyDescent="0.25">
      <c r="A9" s="333" t="s">
        <v>412</v>
      </c>
      <c r="B9" s="333"/>
      <c r="C9" s="333"/>
    </row>
    <row r="10" spans="1:5" ht="199.5" customHeight="1" x14ac:dyDescent="0.25">
      <c r="A10" s="334" t="s">
        <v>413</v>
      </c>
      <c r="B10" s="334"/>
      <c r="C10" s="334"/>
    </row>
    <row r="11" spans="1:5" x14ac:dyDescent="0.25">
      <c r="A11" s="335" t="s">
        <v>414</v>
      </c>
      <c r="B11" s="335"/>
      <c r="C11" s="335"/>
    </row>
    <row r="12" spans="1:5" x14ac:dyDescent="0.25">
      <c r="A12" s="336" t="s">
        <v>415</v>
      </c>
      <c r="B12" s="336"/>
      <c r="C12" s="336"/>
    </row>
    <row r="13" spans="1:5" ht="17.25" x14ac:dyDescent="0.35">
      <c r="A13" s="326" t="s">
        <v>403</v>
      </c>
      <c r="B13" s="337" t="s">
        <v>416</v>
      </c>
      <c r="C13" s="337"/>
    </row>
    <row r="14" spans="1:5" ht="17.25" x14ac:dyDescent="0.35">
      <c r="A14" s="326" t="s">
        <v>405</v>
      </c>
      <c r="B14" s="338" t="s">
        <v>417</v>
      </c>
      <c r="C14" s="338"/>
    </row>
    <row r="15" spans="1:5" ht="17.25" x14ac:dyDescent="0.35">
      <c r="A15" s="326" t="s">
        <v>418</v>
      </c>
      <c r="B15" s="339" t="s">
        <v>419</v>
      </c>
      <c r="C15" s="340"/>
    </row>
    <row r="16" spans="1:5" x14ac:dyDescent="0.25">
      <c r="A16" s="341" t="s">
        <v>410</v>
      </c>
      <c r="B16" s="335"/>
      <c r="C16" s="335"/>
    </row>
    <row r="17" spans="1:6" ht="107.25" customHeight="1" x14ac:dyDescent="0.25">
      <c r="A17" s="334" t="s">
        <v>420</v>
      </c>
      <c r="B17" s="342"/>
      <c r="C17" s="342"/>
    </row>
    <row r="18" spans="1:6" x14ac:dyDescent="0.25">
      <c r="A18" s="333" t="s">
        <v>412</v>
      </c>
      <c r="B18" s="333"/>
      <c r="C18" s="333"/>
    </row>
    <row r="19" spans="1:6" ht="174" customHeight="1" x14ac:dyDescent="0.25">
      <c r="A19" s="334" t="s">
        <v>421</v>
      </c>
      <c r="B19" s="334"/>
      <c r="C19" s="334"/>
    </row>
    <row r="20" spans="1:6" x14ac:dyDescent="0.25">
      <c r="A20" s="341" t="s">
        <v>414</v>
      </c>
      <c r="B20" s="341"/>
      <c r="C20" s="341"/>
    </row>
    <row r="21" spans="1:6" ht="48" customHeight="1" x14ac:dyDescent="0.25">
      <c r="A21" s="343" t="s">
        <v>422</v>
      </c>
      <c r="B21" s="343"/>
      <c r="C21" s="343"/>
    </row>
    <row r="22" spans="1:6" x14ac:dyDescent="0.25">
      <c r="A22" s="344" t="s">
        <v>423</v>
      </c>
      <c r="B22" s="344"/>
      <c r="C22" s="344"/>
    </row>
    <row r="23" spans="1:6" ht="37.5" customHeight="1" x14ac:dyDescent="0.35">
      <c r="A23" s="326" t="s">
        <v>424</v>
      </c>
      <c r="B23" s="332" t="s">
        <v>425</v>
      </c>
      <c r="C23" s="332"/>
    </row>
    <row r="24" spans="1:6" ht="17.25" x14ac:dyDescent="0.35">
      <c r="A24" s="326" t="s">
        <v>426</v>
      </c>
      <c r="B24" s="337" t="s">
        <v>427</v>
      </c>
      <c r="C24" s="337"/>
    </row>
    <row r="25" spans="1:6" ht="30" customHeight="1" x14ac:dyDescent="0.35">
      <c r="A25" s="326" t="s">
        <v>418</v>
      </c>
      <c r="B25" s="325" t="s">
        <v>428</v>
      </c>
      <c r="C25" s="325"/>
    </row>
    <row r="26" spans="1:6" x14ac:dyDescent="0.25">
      <c r="A26" s="341" t="s">
        <v>410</v>
      </c>
      <c r="B26" s="341"/>
      <c r="C26" s="341"/>
    </row>
    <row r="27" spans="1:6" ht="66" customHeight="1" x14ac:dyDescent="0.25">
      <c r="A27" s="345" t="s">
        <v>429</v>
      </c>
      <c r="B27" s="346"/>
      <c r="C27" s="346"/>
    </row>
    <row r="28" spans="1:6" ht="18" customHeight="1" x14ac:dyDescent="0.25">
      <c r="A28" s="341" t="s">
        <v>412</v>
      </c>
      <c r="B28" s="341"/>
      <c r="C28" s="341"/>
    </row>
    <row r="29" spans="1:6" ht="86.25" customHeight="1" x14ac:dyDescent="0.25">
      <c r="A29" s="334" t="s">
        <v>430</v>
      </c>
      <c r="B29" s="342"/>
      <c r="C29" s="342"/>
    </row>
    <row r="30" spans="1:6" x14ac:dyDescent="0.25">
      <c r="A30" s="341" t="s">
        <v>414</v>
      </c>
      <c r="B30" s="341"/>
      <c r="C30" s="341"/>
      <c r="F30" s="347"/>
    </row>
    <row r="31" spans="1:6" ht="64.5" customHeight="1" x14ac:dyDescent="0.25">
      <c r="A31" s="334" t="s">
        <v>431</v>
      </c>
      <c r="B31" s="342"/>
      <c r="C31" s="342"/>
    </row>
    <row r="32" spans="1:6" x14ac:dyDescent="0.25">
      <c r="A32" s="348" t="s">
        <v>432</v>
      </c>
      <c r="B32" s="348"/>
      <c r="C32" s="348"/>
    </row>
    <row r="33" spans="1:3" ht="17.25" x14ac:dyDescent="0.35">
      <c r="A33" s="326" t="s">
        <v>424</v>
      </c>
      <c r="B33" s="338" t="s">
        <v>433</v>
      </c>
      <c r="C33" s="338"/>
    </row>
    <row r="34" spans="1:3" ht="17.25" x14ac:dyDescent="0.35">
      <c r="A34" s="326" t="s">
        <v>426</v>
      </c>
      <c r="B34" s="338" t="s">
        <v>434</v>
      </c>
      <c r="C34" s="338"/>
    </row>
    <row r="35" spans="1:3" ht="34.5" customHeight="1" x14ac:dyDescent="0.35">
      <c r="A35" s="324" t="s">
        <v>418</v>
      </c>
      <c r="B35" s="332" t="s">
        <v>435</v>
      </c>
      <c r="C35" s="332"/>
    </row>
    <row r="36" spans="1:3" x14ac:dyDescent="0.25">
      <c r="A36" s="341" t="s">
        <v>410</v>
      </c>
      <c r="B36" s="341"/>
      <c r="C36" s="341"/>
    </row>
    <row r="37" spans="1:3" ht="99.75" customHeight="1" x14ac:dyDescent="0.25">
      <c r="A37" s="349" t="s">
        <v>436</v>
      </c>
      <c r="B37" s="350"/>
      <c r="C37" s="350"/>
    </row>
    <row r="38" spans="1:3" x14ac:dyDescent="0.25">
      <c r="A38" s="351" t="s">
        <v>412</v>
      </c>
      <c r="B38" s="351"/>
      <c r="C38" s="351"/>
    </row>
    <row r="39" spans="1:3" ht="121.5" customHeight="1" x14ac:dyDescent="0.35">
      <c r="A39" s="332" t="s">
        <v>437</v>
      </c>
      <c r="B39" s="338"/>
      <c r="C39" s="338"/>
    </row>
    <row r="40" spans="1:3" x14ac:dyDescent="0.25">
      <c r="A40" s="341" t="s">
        <v>414</v>
      </c>
      <c r="B40" s="341"/>
      <c r="C40" s="341"/>
    </row>
    <row r="41" spans="1:3" ht="79.5" customHeight="1" x14ac:dyDescent="0.25">
      <c r="A41" s="334" t="s">
        <v>438</v>
      </c>
      <c r="B41" s="342"/>
      <c r="C41" s="342"/>
    </row>
    <row r="42" spans="1:3" ht="18" customHeight="1" x14ac:dyDescent="0.25">
      <c r="A42" s="352" t="s">
        <v>439</v>
      </c>
      <c r="B42" s="352"/>
      <c r="C42" s="352"/>
    </row>
    <row r="43" spans="1:3" ht="17.25" x14ac:dyDescent="0.35">
      <c r="A43" s="326" t="s">
        <v>424</v>
      </c>
      <c r="B43" s="337" t="s">
        <v>440</v>
      </c>
      <c r="C43" s="337"/>
    </row>
    <row r="44" spans="1:3" ht="17.25" x14ac:dyDescent="0.35">
      <c r="A44" s="326" t="s">
        <v>426</v>
      </c>
      <c r="B44" s="353" t="s">
        <v>441</v>
      </c>
      <c r="C44" s="303"/>
    </row>
    <row r="45" spans="1:3" ht="33" customHeight="1" x14ac:dyDescent="0.35">
      <c r="A45" s="324" t="s">
        <v>418</v>
      </c>
      <c r="B45" s="332" t="s">
        <v>442</v>
      </c>
      <c r="C45" s="332"/>
    </row>
    <row r="46" spans="1:3" x14ac:dyDescent="0.25">
      <c r="A46" s="354" t="s">
        <v>410</v>
      </c>
      <c r="B46" s="354"/>
      <c r="C46" s="354"/>
    </row>
    <row r="47" spans="1:3" ht="69" customHeight="1" x14ac:dyDescent="0.25">
      <c r="A47" s="334" t="s">
        <v>443</v>
      </c>
      <c r="B47" s="342"/>
      <c r="C47" s="342"/>
    </row>
    <row r="48" spans="1:3" ht="17.25" x14ac:dyDescent="0.35">
      <c r="A48" s="355" t="s">
        <v>412</v>
      </c>
      <c r="B48" s="355"/>
      <c r="C48" s="355"/>
    </row>
    <row r="49" spans="1:3" ht="141.75" customHeight="1" x14ac:dyDescent="0.35">
      <c r="A49" s="332" t="s">
        <v>444</v>
      </c>
      <c r="B49" s="338"/>
      <c r="C49" s="338"/>
    </row>
    <row r="50" spans="1:3" x14ac:dyDescent="0.25">
      <c r="A50" s="341" t="s">
        <v>414</v>
      </c>
      <c r="B50" s="335"/>
      <c r="C50" s="335"/>
    </row>
    <row r="51" spans="1:3" ht="95.25" customHeight="1" x14ac:dyDescent="0.25">
      <c r="A51" s="334" t="s">
        <v>445</v>
      </c>
      <c r="B51" s="342"/>
      <c r="C51" s="342"/>
    </row>
  </sheetData>
  <mergeCells count="49">
    <mergeCell ref="A51:C51"/>
    <mergeCell ref="B45:C45"/>
    <mergeCell ref="A46:C46"/>
    <mergeCell ref="A47:C47"/>
    <mergeCell ref="A48:C48"/>
    <mergeCell ref="A49:C49"/>
    <mergeCell ref="A50:C50"/>
    <mergeCell ref="A38:C38"/>
    <mergeCell ref="A39:C39"/>
    <mergeCell ref="A40:C40"/>
    <mergeCell ref="A41:C41"/>
    <mergeCell ref="A42:C42"/>
    <mergeCell ref="B43:C43"/>
    <mergeCell ref="A32:C32"/>
    <mergeCell ref="B33:C33"/>
    <mergeCell ref="B34:C34"/>
    <mergeCell ref="B35:C35"/>
    <mergeCell ref="A36:C36"/>
    <mergeCell ref="A37:C37"/>
    <mergeCell ref="A26:C26"/>
    <mergeCell ref="A27:C27"/>
    <mergeCell ref="A28:C28"/>
    <mergeCell ref="A29:C29"/>
    <mergeCell ref="A30:C30"/>
    <mergeCell ref="A31:C31"/>
    <mergeCell ref="A20:C20"/>
    <mergeCell ref="A21:C21"/>
    <mergeCell ref="A22:C22"/>
    <mergeCell ref="B23:C23"/>
    <mergeCell ref="B24:C24"/>
    <mergeCell ref="B25:C25"/>
    <mergeCell ref="B13:C13"/>
    <mergeCell ref="B14:C14"/>
    <mergeCell ref="A16:C16"/>
    <mergeCell ref="A17:C17"/>
    <mergeCell ref="A18:C18"/>
    <mergeCell ref="A19:C19"/>
    <mergeCell ref="A7:C7"/>
    <mergeCell ref="A8:C8"/>
    <mergeCell ref="A9:C9"/>
    <mergeCell ref="A10:C10"/>
    <mergeCell ref="A11:C11"/>
    <mergeCell ref="A12:C12"/>
    <mergeCell ref="A1:C1"/>
    <mergeCell ref="A2:C2"/>
    <mergeCell ref="B3:C3"/>
    <mergeCell ref="B4:C4"/>
    <mergeCell ref="B5:C5"/>
    <mergeCell ref="A6:C6"/>
  </mergeCells>
  <pageMargins left="0.7" right="0.7" top="0.75" bottom="0.75" header="0.3" footer="0.3"/>
  <pageSetup scale="7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RowHeight="15" x14ac:dyDescent="0.25"/>
  <sheetData>
    <row r="1" spans="1:1" x14ac:dyDescent="0.25">
      <c r="A1" s="66" t="s">
        <v>119</v>
      </c>
    </row>
    <row r="2" spans="1:1" x14ac:dyDescent="0.25">
      <c r="A2" t="s">
        <v>117</v>
      </c>
    </row>
    <row r="3" spans="1:1" x14ac:dyDescent="0.25">
      <c r="A3" t="s">
        <v>120</v>
      </c>
    </row>
    <row r="4" spans="1:1" x14ac:dyDescent="0.25">
      <c r="A4"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7"/>
  <sheetViews>
    <sheetView topLeftCell="B28" zoomScaleNormal="100" workbookViewId="0">
      <selection activeCell="G6" sqref="G6"/>
    </sheetView>
  </sheetViews>
  <sheetFormatPr baseColWidth="10" defaultColWidth="11.5703125" defaultRowHeight="12" x14ac:dyDescent="0.25"/>
  <cols>
    <col min="1" max="1" width="6.5703125" style="3" customWidth="1"/>
    <col min="2" max="2" width="6.5703125" style="5" customWidth="1"/>
    <col min="3" max="3" width="31.42578125" style="3" customWidth="1"/>
    <col min="4" max="6" width="13.85546875" style="5" customWidth="1"/>
    <col min="7" max="7" width="19.85546875" style="4" customWidth="1"/>
    <col min="8" max="8" width="53.5703125" style="4" customWidth="1"/>
    <col min="9" max="16384" width="11.5703125" style="3"/>
  </cols>
  <sheetData>
    <row r="1" spans="1:8" ht="87.75" customHeight="1" x14ac:dyDescent="0.25">
      <c r="A1" s="115" t="s">
        <v>162</v>
      </c>
      <c r="B1" s="116"/>
      <c r="C1" s="116"/>
      <c r="D1" s="116"/>
      <c r="E1" s="116"/>
      <c r="F1" s="116"/>
      <c r="G1" s="116"/>
      <c r="H1" s="116"/>
    </row>
    <row r="2" spans="1:8" ht="30" customHeight="1" x14ac:dyDescent="0.25">
      <c r="A2" s="117" t="s">
        <v>46</v>
      </c>
      <c r="B2" s="118"/>
      <c r="C2" s="118"/>
      <c r="D2" s="118"/>
      <c r="E2" s="118"/>
      <c r="F2" s="118"/>
      <c r="G2" s="118"/>
      <c r="H2" s="119"/>
    </row>
    <row r="3" spans="1:8" ht="21.75" customHeight="1" x14ac:dyDescent="0.25">
      <c r="A3" s="120" t="s">
        <v>30</v>
      </c>
      <c r="B3" s="120"/>
      <c r="C3" s="121" t="s">
        <v>29</v>
      </c>
      <c r="D3" s="120" t="s">
        <v>28</v>
      </c>
      <c r="E3" s="120"/>
      <c r="F3" s="120"/>
      <c r="G3" s="123" t="s">
        <v>6</v>
      </c>
      <c r="H3" s="123" t="s">
        <v>27</v>
      </c>
    </row>
    <row r="4" spans="1:8" ht="21.75" customHeight="1" x14ac:dyDescent="0.25">
      <c r="A4" s="120"/>
      <c r="B4" s="120"/>
      <c r="C4" s="122"/>
      <c r="D4" s="64" t="s">
        <v>26</v>
      </c>
      <c r="E4" s="64" t="s">
        <v>25</v>
      </c>
      <c r="F4" s="64" t="s">
        <v>24</v>
      </c>
      <c r="G4" s="123"/>
      <c r="H4" s="123"/>
    </row>
    <row r="5" spans="1:8" ht="24" customHeight="1" x14ac:dyDescent="0.25">
      <c r="A5" s="112" t="s">
        <v>45</v>
      </c>
      <c r="B5" s="112"/>
      <c r="C5" s="112"/>
      <c r="D5" s="112"/>
      <c r="E5" s="112"/>
      <c r="F5" s="112"/>
      <c r="G5" s="112"/>
      <c r="H5" s="113"/>
    </row>
    <row r="6" spans="1:8" ht="63" customHeight="1" x14ac:dyDescent="0.25">
      <c r="A6" s="114">
        <v>1</v>
      </c>
      <c r="B6" s="114"/>
      <c r="C6" s="14" t="s">
        <v>44</v>
      </c>
      <c r="D6" s="12" t="s">
        <v>121</v>
      </c>
      <c r="E6" s="18"/>
      <c r="F6" s="12"/>
      <c r="G6" s="11">
        <f t="shared" ref="G6:G12" si="0">IF(D6="X",1,IF(E6="X",0.5,IF(F6="X",0)))</f>
        <v>1</v>
      </c>
      <c r="H6" s="94" t="s">
        <v>172</v>
      </c>
    </row>
    <row r="7" spans="1:8" ht="87.75" customHeight="1" x14ac:dyDescent="0.25">
      <c r="A7" s="114">
        <v>2</v>
      </c>
      <c r="B7" s="114"/>
      <c r="C7" s="14" t="s">
        <v>43</v>
      </c>
      <c r="D7" s="12" t="s">
        <v>121</v>
      </c>
      <c r="E7" s="12"/>
      <c r="F7" s="12"/>
      <c r="G7" s="11">
        <f t="shared" si="0"/>
        <v>1</v>
      </c>
      <c r="H7" s="17"/>
    </row>
    <row r="8" spans="1:8" ht="66" customHeight="1" x14ac:dyDescent="0.25">
      <c r="A8" s="114">
        <v>3</v>
      </c>
      <c r="B8" s="114">
        <v>3</v>
      </c>
      <c r="C8" s="14" t="s">
        <v>42</v>
      </c>
      <c r="D8" s="12" t="s">
        <v>121</v>
      </c>
      <c r="E8" s="12"/>
      <c r="F8" s="12"/>
      <c r="G8" s="11">
        <f t="shared" si="0"/>
        <v>1</v>
      </c>
      <c r="H8" s="17"/>
    </row>
    <row r="9" spans="1:8" ht="87" customHeight="1" x14ac:dyDescent="0.25">
      <c r="A9" s="114">
        <v>4</v>
      </c>
      <c r="B9" s="114"/>
      <c r="C9" s="14" t="s">
        <v>41</v>
      </c>
      <c r="D9" s="12" t="s">
        <v>121</v>
      </c>
      <c r="E9" s="12"/>
      <c r="F9" s="12"/>
      <c r="G9" s="11">
        <f t="shared" si="0"/>
        <v>1</v>
      </c>
      <c r="H9" s="94" t="s">
        <v>173</v>
      </c>
    </row>
    <row r="10" spans="1:8" ht="108" customHeight="1" x14ac:dyDescent="0.25">
      <c r="A10" s="114">
        <v>5</v>
      </c>
      <c r="B10" s="114"/>
      <c r="C10" s="14" t="s">
        <v>40</v>
      </c>
      <c r="D10" s="12"/>
      <c r="E10" s="18" t="s">
        <v>121</v>
      </c>
      <c r="F10" s="12"/>
      <c r="G10" s="11">
        <f t="shared" si="0"/>
        <v>0.5</v>
      </c>
      <c r="H10" s="17"/>
    </row>
    <row r="11" spans="1:8" ht="75.75" customHeight="1" x14ac:dyDescent="0.25">
      <c r="A11" s="114">
        <v>6</v>
      </c>
      <c r="B11" s="114"/>
      <c r="C11" s="14" t="s">
        <v>39</v>
      </c>
      <c r="D11" s="12" t="s">
        <v>121</v>
      </c>
      <c r="E11" s="12"/>
      <c r="F11" s="12"/>
      <c r="G11" s="11">
        <f t="shared" si="0"/>
        <v>1</v>
      </c>
      <c r="H11" s="17"/>
    </row>
    <row r="12" spans="1:8" ht="60.75" customHeight="1" x14ac:dyDescent="0.25">
      <c r="A12" s="114">
        <v>7</v>
      </c>
      <c r="B12" s="114"/>
      <c r="C12" s="14" t="s">
        <v>38</v>
      </c>
      <c r="D12" s="12" t="s">
        <v>121</v>
      </c>
      <c r="E12" s="12"/>
      <c r="F12" s="12"/>
      <c r="G12" s="11">
        <f t="shared" si="0"/>
        <v>1</v>
      </c>
      <c r="H12" s="94" t="s">
        <v>174</v>
      </c>
    </row>
    <row r="13" spans="1:8" ht="21" customHeight="1" x14ac:dyDescent="0.25">
      <c r="A13" s="126" t="s">
        <v>37</v>
      </c>
      <c r="B13" s="126"/>
      <c r="C13" s="126"/>
      <c r="D13" s="126"/>
      <c r="E13" s="126"/>
      <c r="F13" s="126"/>
      <c r="G13" s="9">
        <f>(G6+G7+G8+G9+G10+G11+G12)/7</f>
        <v>0.9285714285714286</v>
      </c>
      <c r="H13" s="8" t="str">
        <f>IF(G13&lt;=0.33,"MALO",IF(G13&lt;=0.67,"REGULAR","BUENO"))</f>
        <v>BUENO</v>
      </c>
    </row>
    <row r="14" spans="1:8" ht="15" customHeight="1" x14ac:dyDescent="0.25">
      <c r="A14" s="127"/>
      <c r="B14" s="127"/>
      <c r="C14" s="127"/>
      <c r="D14" s="127"/>
      <c r="E14" s="127"/>
      <c r="F14" s="127"/>
      <c r="G14" s="127"/>
      <c r="H14" s="127"/>
    </row>
    <row r="15" spans="1:8" ht="25.5" customHeight="1" x14ac:dyDescent="0.25">
      <c r="A15" s="120" t="s">
        <v>30</v>
      </c>
      <c r="B15" s="120"/>
      <c r="C15" s="121" t="s">
        <v>29</v>
      </c>
      <c r="D15" s="120" t="s">
        <v>28</v>
      </c>
      <c r="E15" s="120"/>
      <c r="F15" s="120"/>
      <c r="G15" s="123" t="s">
        <v>6</v>
      </c>
      <c r="H15" s="123" t="s">
        <v>27</v>
      </c>
    </row>
    <row r="16" spans="1:8" ht="25.5" customHeight="1" x14ac:dyDescent="0.25">
      <c r="A16" s="120"/>
      <c r="B16" s="120"/>
      <c r="C16" s="122"/>
      <c r="D16" s="16" t="s">
        <v>26</v>
      </c>
      <c r="E16" s="16" t="s">
        <v>25</v>
      </c>
      <c r="F16" s="16" t="s">
        <v>24</v>
      </c>
      <c r="G16" s="123"/>
      <c r="H16" s="123"/>
    </row>
    <row r="17" spans="1:9" ht="23.25" customHeight="1" x14ac:dyDescent="0.25">
      <c r="A17" s="128" t="s">
        <v>36</v>
      </c>
      <c r="B17" s="128"/>
      <c r="C17" s="128"/>
      <c r="D17" s="128"/>
      <c r="E17" s="128"/>
      <c r="F17" s="128"/>
      <c r="G17" s="128"/>
      <c r="H17" s="129"/>
    </row>
    <row r="18" spans="1:9" ht="44.25" customHeight="1" x14ac:dyDescent="0.25">
      <c r="A18" s="114">
        <v>1</v>
      </c>
      <c r="B18" s="114"/>
      <c r="C18" s="14" t="s">
        <v>35</v>
      </c>
      <c r="D18" s="12" t="s">
        <v>121</v>
      </c>
      <c r="E18" s="12"/>
      <c r="F18" s="12"/>
      <c r="G18" s="11">
        <f>IF(D18="X",1,IF(E18="X",0.5,IF(F18="X",0)))</f>
        <v>1</v>
      </c>
      <c r="H18" s="17"/>
    </row>
    <row r="19" spans="1:9" ht="72" customHeight="1" x14ac:dyDescent="0.25">
      <c r="A19" s="114">
        <v>2</v>
      </c>
      <c r="B19" s="114"/>
      <c r="C19" s="14" t="s">
        <v>34</v>
      </c>
      <c r="D19" s="12"/>
      <c r="E19" s="12" t="s">
        <v>121</v>
      </c>
      <c r="F19" s="12"/>
      <c r="G19" s="11">
        <f>IF(D19="X",1,IF(E19="X",0.5,IF(F19="X",0)))</f>
        <v>0.5</v>
      </c>
      <c r="H19" s="17"/>
    </row>
    <row r="20" spans="1:9" ht="57" customHeight="1" x14ac:dyDescent="0.25">
      <c r="A20" s="114">
        <v>3</v>
      </c>
      <c r="B20" s="114"/>
      <c r="C20" s="14" t="s">
        <v>33</v>
      </c>
      <c r="D20" s="12" t="s">
        <v>121</v>
      </c>
      <c r="E20" s="12"/>
      <c r="F20" s="12"/>
      <c r="G20" s="11">
        <f>IF(D20="X",1,IF(E20="X",0.5,IF(F20="X",0)))</f>
        <v>1</v>
      </c>
      <c r="H20" s="17" t="s">
        <v>171</v>
      </c>
      <c r="I20" s="95" t="s">
        <v>164</v>
      </c>
    </row>
    <row r="21" spans="1:9" ht="44.25" customHeight="1" x14ac:dyDescent="0.25">
      <c r="A21" s="114">
        <v>4</v>
      </c>
      <c r="B21" s="114"/>
      <c r="C21" s="14" t="s">
        <v>32</v>
      </c>
      <c r="D21" s="12" t="s">
        <v>121</v>
      </c>
      <c r="E21" s="12"/>
      <c r="F21" s="12"/>
      <c r="G21" s="11">
        <f>IF(D21="X",1,IF(E21="X",0.5,IF(F21="X",0)))</f>
        <v>1</v>
      </c>
      <c r="H21" s="10" t="s">
        <v>170</v>
      </c>
    </row>
    <row r="22" spans="1:9" ht="24" customHeight="1" x14ac:dyDescent="0.25">
      <c r="A22" s="124" t="s">
        <v>31</v>
      </c>
      <c r="B22" s="124"/>
      <c r="C22" s="124"/>
      <c r="D22" s="124"/>
      <c r="E22" s="124"/>
      <c r="F22" s="125"/>
      <c r="G22" s="9">
        <f>(+G18+G19+G20+G21)/4</f>
        <v>0.875</v>
      </c>
      <c r="H22" s="8" t="str">
        <f>IF(G22&lt;=0.33,"MALO",IF(G22&lt;=0.67,"REGULAR","BUENO"))</f>
        <v>BUENO</v>
      </c>
    </row>
    <row r="23" spans="1:9" x14ac:dyDescent="0.25">
      <c r="B23" s="130"/>
      <c r="C23" s="131"/>
      <c r="D23" s="131"/>
      <c r="E23" s="131"/>
      <c r="F23" s="131"/>
      <c r="G23" s="131"/>
      <c r="H23" s="131"/>
    </row>
    <row r="24" spans="1:9" ht="19.5" customHeight="1" x14ac:dyDescent="0.25">
      <c r="A24" s="120" t="s">
        <v>30</v>
      </c>
      <c r="B24" s="120"/>
      <c r="C24" s="121" t="s">
        <v>29</v>
      </c>
      <c r="D24" s="120" t="s">
        <v>28</v>
      </c>
      <c r="E24" s="120"/>
      <c r="F24" s="120"/>
      <c r="G24" s="123" t="s">
        <v>6</v>
      </c>
      <c r="H24" s="123" t="s">
        <v>27</v>
      </c>
    </row>
    <row r="25" spans="1:9" ht="19.5" customHeight="1" x14ac:dyDescent="0.25">
      <c r="A25" s="120"/>
      <c r="B25" s="120"/>
      <c r="C25" s="122"/>
      <c r="D25" s="16" t="s">
        <v>26</v>
      </c>
      <c r="E25" s="16" t="s">
        <v>25</v>
      </c>
      <c r="F25" s="16" t="s">
        <v>24</v>
      </c>
      <c r="G25" s="123"/>
      <c r="H25" s="123"/>
    </row>
    <row r="26" spans="1:9" ht="24" customHeight="1" x14ac:dyDescent="0.25">
      <c r="A26" s="133" t="s">
        <v>23</v>
      </c>
      <c r="B26" s="133"/>
      <c r="C26" s="133"/>
      <c r="D26" s="133"/>
      <c r="E26" s="133"/>
      <c r="F26" s="133"/>
      <c r="G26" s="133"/>
      <c r="H26" s="133"/>
    </row>
    <row r="27" spans="1:9" ht="84" customHeight="1" x14ac:dyDescent="0.25">
      <c r="A27" s="114">
        <v>1</v>
      </c>
      <c r="B27" s="114"/>
      <c r="C27" s="14" t="s">
        <v>22</v>
      </c>
      <c r="D27" s="12" t="s">
        <v>121</v>
      </c>
      <c r="E27" s="12"/>
      <c r="F27" s="12"/>
      <c r="G27" s="11">
        <f>IF(D27="X",1,IF(E27="X",0.5,IF(F27="X",0)))</f>
        <v>1</v>
      </c>
      <c r="H27" s="15"/>
    </row>
    <row r="28" spans="1:9" ht="69" customHeight="1" x14ac:dyDescent="0.25">
      <c r="A28" s="114">
        <v>2</v>
      </c>
      <c r="B28" s="114"/>
      <c r="C28" s="14" t="s">
        <v>21</v>
      </c>
      <c r="D28" s="12"/>
      <c r="E28" s="12" t="s">
        <v>121</v>
      </c>
      <c r="F28" s="12"/>
      <c r="G28" s="11">
        <f>IF(D28="X",1,IF(E28="X",0.5,IF(F28="X",0)))</f>
        <v>0.5</v>
      </c>
      <c r="H28" s="10"/>
    </row>
    <row r="29" spans="1:9" ht="60" customHeight="1" x14ac:dyDescent="0.25">
      <c r="A29" s="114">
        <v>3</v>
      </c>
      <c r="B29" s="114"/>
      <c r="C29" s="14" t="s">
        <v>20</v>
      </c>
      <c r="D29" s="12" t="s">
        <v>121</v>
      </c>
      <c r="E29" s="12"/>
      <c r="F29" s="12"/>
      <c r="G29" s="11">
        <f>IF(D29="X",1,IF(E29="X",0.5,IF(F29="X",0)))</f>
        <v>1</v>
      </c>
      <c r="H29" s="10"/>
    </row>
    <row r="30" spans="1:9" ht="76.5" x14ac:dyDescent="0.25">
      <c r="A30" s="114">
        <v>4</v>
      </c>
      <c r="B30" s="114"/>
      <c r="C30" s="14" t="s">
        <v>19</v>
      </c>
      <c r="D30" s="12" t="s">
        <v>121</v>
      </c>
      <c r="E30" s="12"/>
      <c r="F30" s="12"/>
      <c r="G30" s="11">
        <f>IF(D30="X",1,IF(E30="X",0.5,IF(F30="X",0)))</f>
        <v>1</v>
      </c>
      <c r="H30" s="10" t="s">
        <v>169</v>
      </c>
    </row>
    <row r="31" spans="1:9" ht="28.5" customHeight="1" x14ac:dyDescent="0.25">
      <c r="A31" s="114">
        <v>5</v>
      </c>
      <c r="B31" s="114"/>
      <c r="C31" s="14" t="s">
        <v>18</v>
      </c>
      <c r="D31" s="13" t="s">
        <v>121</v>
      </c>
      <c r="E31" s="12"/>
      <c r="F31" s="12"/>
      <c r="G31" s="11">
        <f>IF(D31="X",1,IF(E31="X",0.5,IF(F31="X",0)))</f>
        <v>1</v>
      </c>
      <c r="H31" s="10"/>
    </row>
    <row r="32" spans="1:9" ht="26.25" customHeight="1" x14ac:dyDescent="0.25">
      <c r="A32" s="126" t="s">
        <v>17</v>
      </c>
      <c r="B32" s="126"/>
      <c r="C32" s="126"/>
      <c r="D32" s="126"/>
      <c r="E32" s="126"/>
      <c r="F32" s="126"/>
      <c r="G32" s="9">
        <f>(G27+G28+G29+G30+G31)/5</f>
        <v>0.9</v>
      </c>
      <c r="H32" s="63" t="str">
        <f>IF(G32&lt;=0.33,"MALO",IF(G32&lt;=0.67,"REGULAR","BUENO"))</f>
        <v>BUENO</v>
      </c>
    </row>
    <row r="33" spans="1:8" ht="24" customHeight="1" x14ac:dyDescent="0.25">
      <c r="A33" s="132" t="s">
        <v>16</v>
      </c>
      <c r="B33" s="132"/>
      <c r="C33" s="132"/>
      <c r="D33" s="132"/>
      <c r="E33" s="132"/>
      <c r="F33" s="132"/>
      <c r="G33" s="7">
        <f>(G13+G22+G32)</f>
        <v>2.7035714285714287</v>
      </c>
      <c r="H33" s="6" t="str">
        <f>IF(G33&lt;=1,"ALTA",IF(G33&lt;=2,"MEDIA","BAJA"))</f>
        <v>BAJA</v>
      </c>
    </row>
    <row r="37" spans="1:8" x14ac:dyDescent="0.25">
      <c r="F37" s="5" t="s">
        <v>15</v>
      </c>
    </row>
  </sheetData>
  <mergeCells count="42">
    <mergeCell ref="A32:F32"/>
    <mergeCell ref="A33:F33"/>
    <mergeCell ref="A26:H26"/>
    <mergeCell ref="A27:B27"/>
    <mergeCell ref="A28:B28"/>
    <mergeCell ref="A29:B29"/>
    <mergeCell ref="A30:B30"/>
    <mergeCell ref="A31:B31"/>
    <mergeCell ref="B23:H23"/>
    <mergeCell ref="A24:B25"/>
    <mergeCell ref="C24:C25"/>
    <mergeCell ref="D24:F24"/>
    <mergeCell ref="G24:G25"/>
    <mergeCell ref="H24:H25"/>
    <mergeCell ref="A10:B10"/>
    <mergeCell ref="A22:F22"/>
    <mergeCell ref="A11:B11"/>
    <mergeCell ref="A12:B12"/>
    <mergeCell ref="A13:F13"/>
    <mergeCell ref="A14:H14"/>
    <mergeCell ref="A15:B16"/>
    <mergeCell ref="C15:C16"/>
    <mergeCell ref="D15:F15"/>
    <mergeCell ref="G15:G16"/>
    <mergeCell ref="H15:H16"/>
    <mergeCell ref="A17:H17"/>
    <mergeCell ref="A18:B18"/>
    <mergeCell ref="A19:B19"/>
    <mergeCell ref="A20:B20"/>
    <mergeCell ref="A21:B21"/>
    <mergeCell ref="A1:H1"/>
    <mergeCell ref="A2:H2"/>
    <mergeCell ref="A3:B4"/>
    <mergeCell ref="C3:C4"/>
    <mergeCell ref="D3:F3"/>
    <mergeCell ref="G3:G4"/>
    <mergeCell ref="H3:H4"/>
    <mergeCell ref="A5:H5"/>
    <mergeCell ref="A6:B6"/>
    <mergeCell ref="A7:B7"/>
    <mergeCell ref="A8:B8"/>
    <mergeCell ref="A9:B9"/>
  </mergeCells>
  <conditionalFormatting sqref="H32">
    <cfRule type="cellIs" dxfId="243" priority="10" stopIfTrue="1" operator="equal">
      <formula>"BUENO"</formula>
    </cfRule>
    <cfRule type="cellIs" dxfId="242" priority="11" stopIfTrue="1" operator="equal">
      <formula>"REGULAR"</formula>
    </cfRule>
    <cfRule type="cellIs" dxfId="241" priority="12" stopIfTrue="1" operator="equal">
      <formula>"MALO"</formula>
    </cfRule>
  </conditionalFormatting>
  <conditionalFormatting sqref="H22">
    <cfRule type="cellIs" dxfId="240" priority="7" stopIfTrue="1" operator="equal">
      <formula>"BUENO"</formula>
    </cfRule>
    <cfRule type="cellIs" dxfId="239" priority="8" stopIfTrue="1" operator="equal">
      <formula>"REGULAR"</formula>
    </cfRule>
    <cfRule type="cellIs" dxfId="238" priority="9" stopIfTrue="1" operator="equal">
      <formula>"MALO"</formula>
    </cfRule>
  </conditionalFormatting>
  <conditionalFormatting sqref="H13">
    <cfRule type="cellIs" dxfId="237" priority="4" stopIfTrue="1" operator="equal">
      <formula>"BUENO"</formula>
    </cfRule>
    <cfRule type="cellIs" dxfId="236" priority="5" stopIfTrue="1" operator="equal">
      <formula>"REGULAR"</formula>
    </cfRule>
    <cfRule type="cellIs" dxfId="235" priority="6" stopIfTrue="1" operator="equal">
      <formula>"MALO"</formula>
    </cfRule>
  </conditionalFormatting>
  <conditionalFormatting sqref="H33">
    <cfRule type="cellIs" dxfId="234" priority="1" stopIfTrue="1" operator="equal">
      <formula>"BAJA"</formula>
    </cfRule>
    <cfRule type="cellIs" dxfId="233" priority="2" stopIfTrue="1" operator="equal">
      <formula>"MEDIA"</formula>
    </cfRule>
    <cfRule type="cellIs" dxfId="232" priority="3" stopIfTrue="1" operator="equal">
      <formula>"ALTA"</formula>
    </cfRule>
  </conditionalFormatting>
  <pageMargins left="0.7" right="0.7" top="0.75" bottom="0.75" header="0.3" footer="0.3"/>
  <pageSetup paperSize="9" orientation="portrait" horizontalDpi="360"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topLeftCell="A28" zoomScale="96" zoomScaleNormal="96" workbookViewId="0">
      <selection activeCell="H8" sqref="H8"/>
    </sheetView>
  </sheetViews>
  <sheetFormatPr baseColWidth="10" defaultColWidth="11.5703125" defaultRowHeight="12.75" x14ac:dyDescent="0.25"/>
  <cols>
    <col min="1" max="2" width="6.5703125" style="34" customWidth="1"/>
    <col min="3" max="3" width="30.85546875" style="34" customWidth="1"/>
    <col min="4" max="6" width="11.5703125" style="35"/>
    <col min="7" max="7" width="17.42578125" style="36" customWidth="1"/>
    <col min="8" max="8" width="57.42578125" style="35" customWidth="1"/>
    <col min="9" max="16384" width="11.5703125" style="34"/>
  </cols>
  <sheetData>
    <row r="1" spans="1:9" ht="87.75" customHeight="1" x14ac:dyDescent="0.25">
      <c r="A1" s="134" t="s">
        <v>163</v>
      </c>
      <c r="B1" s="135"/>
      <c r="C1" s="135"/>
      <c r="D1" s="135"/>
      <c r="E1" s="135"/>
      <c r="F1" s="135"/>
      <c r="G1" s="135"/>
      <c r="H1" s="135"/>
    </row>
    <row r="2" spans="1:9" ht="30" customHeight="1" x14ac:dyDescent="0.25">
      <c r="A2" s="136" t="s">
        <v>87</v>
      </c>
      <c r="B2" s="137"/>
      <c r="C2" s="137"/>
      <c r="D2" s="137"/>
      <c r="E2" s="137"/>
      <c r="F2" s="137"/>
      <c r="G2" s="137"/>
      <c r="H2" s="138"/>
    </row>
    <row r="3" spans="1:9" ht="16.5" customHeight="1" x14ac:dyDescent="0.25">
      <c r="A3" s="120" t="s">
        <v>30</v>
      </c>
      <c r="B3" s="120"/>
      <c r="C3" s="121" t="s">
        <v>29</v>
      </c>
      <c r="D3" s="120" t="s">
        <v>28</v>
      </c>
      <c r="E3" s="120"/>
      <c r="F3" s="120"/>
      <c r="G3" s="123" t="s">
        <v>6</v>
      </c>
      <c r="H3" s="123" t="s">
        <v>27</v>
      </c>
    </row>
    <row r="4" spans="1:9" ht="16.5" customHeight="1" x14ac:dyDescent="0.25">
      <c r="A4" s="120"/>
      <c r="B4" s="120"/>
      <c r="C4" s="122"/>
      <c r="D4" s="16" t="s">
        <v>26</v>
      </c>
      <c r="E4" s="16" t="s">
        <v>25</v>
      </c>
      <c r="F4" s="16" t="s">
        <v>24</v>
      </c>
      <c r="G4" s="123"/>
      <c r="H4" s="123"/>
    </row>
    <row r="5" spans="1:9" ht="23.25" customHeight="1" x14ac:dyDescent="0.25">
      <c r="A5" s="141" t="s">
        <v>86</v>
      </c>
      <c r="B5" s="141"/>
      <c r="C5" s="141"/>
      <c r="D5" s="141"/>
      <c r="E5" s="141"/>
      <c r="F5" s="141"/>
      <c r="G5" s="141"/>
      <c r="H5" s="141"/>
    </row>
    <row r="6" spans="1:9" ht="62.25" customHeight="1" x14ac:dyDescent="0.25">
      <c r="A6" s="139">
        <v>1</v>
      </c>
      <c r="B6" s="140"/>
      <c r="C6" s="43" t="s">
        <v>85</v>
      </c>
      <c r="D6" s="12" t="s">
        <v>121</v>
      </c>
      <c r="E6" s="12"/>
      <c r="F6" s="12"/>
      <c r="G6" s="11">
        <f>IF(D6="X",1,IF(E6="X",0.5,IF(F6="X",0)))</f>
        <v>1</v>
      </c>
      <c r="H6" s="39"/>
    </row>
    <row r="7" spans="1:9" ht="90.75" customHeight="1" x14ac:dyDescent="0.25">
      <c r="A7" s="139">
        <v>2</v>
      </c>
      <c r="B7" s="140">
        <v>2</v>
      </c>
      <c r="C7" s="14" t="s">
        <v>84</v>
      </c>
      <c r="D7" s="12" t="s">
        <v>121</v>
      </c>
      <c r="E7" s="42"/>
      <c r="F7" s="12"/>
      <c r="G7" s="11">
        <f>IF(D7="X",1,IF(E7="X",0.5,IF(F7="X",0)))</f>
        <v>1</v>
      </c>
      <c r="H7" s="39" t="s">
        <v>127</v>
      </c>
    </row>
    <row r="8" spans="1:9" ht="20.25" customHeight="1" x14ac:dyDescent="0.25">
      <c r="A8" s="126" t="s">
        <v>83</v>
      </c>
      <c r="B8" s="126"/>
      <c r="C8" s="126"/>
      <c r="D8" s="126"/>
      <c r="E8" s="126"/>
      <c r="F8" s="126"/>
      <c r="G8" s="9">
        <f>(+G6+G7)/2</f>
        <v>1</v>
      </c>
      <c r="H8" s="8" t="str">
        <f>IF(G8&lt;=0.33,"MALO",IF(G8&lt;=0.67,"REGULAR","BUENO"))</f>
        <v>BUENO</v>
      </c>
    </row>
    <row r="9" spans="1:9" x14ac:dyDescent="0.25">
      <c r="A9" s="142"/>
      <c r="B9" s="142"/>
      <c r="C9" s="142"/>
      <c r="D9" s="142"/>
      <c r="E9" s="142"/>
      <c r="F9" s="142"/>
      <c r="G9" s="142"/>
      <c r="H9" s="142"/>
    </row>
    <row r="10" spans="1:9" ht="21.75" customHeight="1" x14ac:dyDescent="0.25">
      <c r="A10" s="120" t="s">
        <v>30</v>
      </c>
      <c r="B10" s="120"/>
      <c r="C10" s="121" t="s">
        <v>29</v>
      </c>
      <c r="D10" s="120" t="s">
        <v>28</v>
      </c>
      <c r="E10" s="120"/>
      <c r="F10" s="120"/>
      <c r="G10" s="123" t="s">
        <v>6</v>
      </c>
      <c r="H10" s="123" t="s">
        <v>27</v>
      </c>
    </row>
    <row r="11" spans="1:9" ht="21.75" customHeight="1" x14ac:dyDescent="0.25">
      <c r="A11" s="120"/>
      <c r="B11" s="120"/>
      <c r="C11" s="122"/>
      <c r="D11" s="16" t="s">
        <v>26</v>
      </c>
      <c r="E11" s="16" t="s">
        <v>25</v>
      </c>
      <c r="F11" s="16" t="s">
        <v>24</v>
      </c>
      <c r="G11" s="123"/>
      <c r="H11" s="123"/>
    </row>
    <row r="12" spans="1:9" ht="23.25" customHeight="1" x14ac:dyDescent="0.25">
      <c r="A12" s="143" t="s">
        <v>82</v>
      </c>
      <c r="B12" s="143"/>
      <c r="C12" s="143"/>
      <c r="D12" s="143"/>
      <c r="E12" s="143"/>
      <c r="F12" s="143"/>
      <c r="G12" s="143"/>
      <c r="H12" s="144"/>
    </row>
    <row r="13" spans="1:9" ht="54.75" customHeight="1" x14ac:dyDescent="0.25">
      <c r="A13" s="139">
        <v>1</v>
      </c>
      <c r="B13" s="140"/>
      <c r="C13" s="14" t="s">
        <v>81</v>
      </c>
      <c r="D13" s="12"/>
      <c r="E13" s="12"/>
      <c r="F13" s="12" t="s">
        <v>121</v>
      </c>
      <c r="G13" s="11">
        <f t="shared" ref="G13:G19" si="0">IF(D13="X",1,IF(E13="X",0.5,IF(F13="X",0)))</f>
        <v>0</v>
      </c>
      <c r="H13" s="39" t="s">
        <v>147</v>
      </c>
    </row>
    <row r="14" spans="1:9" ht="54.75" customHeight="1" x14ac:dyDescent="0.25">
      <c r="A14" s="139">
        <v>2</v>
      </c>
      <c r="B14" s="140"/>
      <c r="C14" s="14" t="s">
        <v>80</v>
      </c>
      <c r="D14" s="12"/>
      <c r="E14" s="12" t="s">
        <v>121</v>
      </c>
      <c r="F14" s="12"/>
      <c r="G14" s="11">
        <f t="shared" si="0"/>
        <v>0.5</v>
      </c>
      <c r="H14" s="41"/>
    </row>
    <row r="15" spans="1:9" ht="84" customHeight="1" x14ac:dyDescent="0.25">
      <c r="A15" s="139">
        <v>3</v>
      </c>
      <c r="B15" s="140"/>
      <c r="C15" s="14" t="s">
        <v>79</v>
      </c>
      <c r="D15" s="12" t="s">
        <v>122</v>
      </c>
      <c r="E15" s="12"/>
      <c r="F15" s="12"/>
      <c r="G15" s="11">
        <f t="shared" si="0"/>
        <v>1</v>
      </c>
      <c r="H15" s="41"/>
    </row>
    <row r="16" spans="1:9" ht="70.5" customHeight="1" x14ac:dyDescent="0.25">
      <c r="A16" s="139">
        <v>4</v>
      </c>
      <c r="B16" s="140"/>
      <c r="C16" s="14" t="s">
        <v>78</v>
      </c>
      <c r="D16" s="12" t="s">
        <v>121</v>
      </c>
      <c r="E16" s="12"/>
      <c r="F16" s="12"/>
      <c r="G16" s="11">
        <f t="shared" si="0"/>
        <v>1</v>
      </c>
      <c r="H16" s="39" t="s">
        <v>175</v>
      </c>
      <c r="I16" s="99"/>
    </row>
    <row r="17" spans="1:9" ht="99.75" customHeight="1" x14ac:dyDescent="0.25">
      <c r="A17" s="139">
        <v>5</v>
      </c>
      <c r="B17" s="140"/>
      <c r="C17" s="14" t="s">
        <v>77</v>
      </c>
      <c r="D17" s="12" t="s">
        <v>121</v>
      </c>
      <c r="E17" s="12"/>
      <c r="F17" s="12"/>
      <c r="G17" s="11">
        <f t="shared" si="0"/>
        <v>1</v>
      </c>
      <c r="H17" s="41" t="s">
        <v>128</v>
      </c>
      <c r="I17" s="96" t="s">
        <v>165</v>
      </c>
    </row>
    <row r="18" spans="1:9" ht="33" customHeight="1" x14ac:dyDescent="0.25">
      <c r="A18" s="139">
        <v>6</v>
      </c>
      <c r="B18" s="140"/>
      <c r="C18" s="14" t="s">
        <v>76</v>
      </c>
      <c r="D18" s="12"/>
      <c r="E18" s="12"/>
      <c r="F18" s="12" t="s">
        <v>122</v>
      </c>
      <c r="G18" s="11">
        <f t="shared" si="0"/>
        <v>0</v>
      </c>
      <c r="H18" s="41"/>
    </row>
    <row r="19" spans="1:9" ht="54.75" customHeight="1" x14ac:dyDescent="0.25">
      <c r="A19" s="139">
        <v>7</v>
      </c>
      <c r="B19" s="140"/>
      <c r="C19" s="14" t="s">
        <v>75</v>
      </c>
      <c r="D19" s="12" t="s">
        <v>121</v>
      </c>
      <c r="E19" s="12"/>
      <c r="F19" s="12"/>
      <c r="G19" s="11">
        <f t="shared" si="0"/>
        <v>1</v>
      </c>
      <c r="H19" s="41" t="s">
        <v>129</v>
      </c>
    </row>
    <row r="20" spans="1:9" ht="21" customHeight="1" x14ac:dyDescent="0.25">
      <c r="A20" s="126" t="s">
        <v>74</v>
      </c>
      <c r="B20" s="126"/>
      <c r="C20" s="126"/>
      <c r="D20" s="126"/>
      <c r="E20" s="126"/>
      <c r="F20" s="126"/>
      <c r="G20" s="9">
        <f>(+G13+G14+G15+G16+G17+G18+G19)/7</f>
        <v>0.6428571428571429</v>
      </c>
      <c r="H20" s="8" t="str">
        <f>IF(G20&lt;=0.33,"MALO",IF(G20&lt;=0.67,"REGULAR","BUENO"))</f>
        <v>REGULAR</v>
      </c>
    </row>
    <row r="21" spans="1:9" ht="15" customHeight="1" x14ac:dyDescent="0.25">
      <c r="A21" s="142"/>
      <c r="B21" s="142"/>
      <c r="C21" s="142"/>
      <c r="D21" s="142"/>
      <c r="E21" s="142"/>
      <c r="F21" s="142"/>
      <c r="G21" s="142"/>
      <c r="H21" s="142"/>
    </row>
    <row r="22" spans="1:9" x14ac:dyDescent="0.25">
      <c r="A22" s="120" t="s">
        <v>30</v>
      </c>
      <c r="B22" s="120"/>
      <c r="C22" s="121" t="s">
        <v>29</v>
      </c>
      <c r="D22" s="120" t="s">
        <v>28</v>
      </c>
      <c r="E22" s="120"/>
      <c r="F22" s="120"/>
      <c r="G22" s="123" t="s">
        <v>6</v>
      </c>
      <c r="H22" s="123" t="s">
        <v>27</v>
      </c>
    </row>
    <row r="23" spans="1:9" x14ac:dyDescent="0.25">
      <c r="A23" s="120"/>
      <c r="B23" s="120"/>
      <c r="C23" s="122"/>
      <c r="D23" s="16" t="s">
        <v>26</v>
      </c>
      <c r="E23" s="16" t="s">
        <v>25</v>
      </c>
      <c r="F23" s="16" t="s">
        <v>24</v>
      </c>
      <c r="G23" s="123"/>
      <c r="H23" s="123"/>
    </row>
    <row r="24" spans="1:9" ht="23.25" customHeight="1" x14ac:dyDescent="0.25">
      <c r="A24" s="141" t="s">
        <v>73</v>
      </c>
      <c r="B24" s="141"/>
      <c r="C24" s="141"/>
      <c r="D24" s="141"/>
      <c r="E24" s="141"/>
      <c r="F24" s="141"/>
      <c r="G24" s="141"/>
      <c r="H24" s="141"/>
    </row>
    <row r="25" spans="1:9" ht="48" customHeight="1" x14ac:dyDescent="0.25">
      <c r="A25" s="139">
        <v>1</v>
      </c>
      <c r="B25" s="140"/>
      <c r="C25" s="14" t="s">
        <v>72</v>
      </c>
      <c r="D25" s="12"/>
      <c r="E25" s="12"/>
      <c r="F25" s="12" t="s">
        <v>122</v>
      </c>
      <c r="G25" s="11">
        <f t="shared" ref="G25:G30" si="1">IF(D25="X",1,IF(E25="X",0.5,IF(F25="X",0)))</f>
        <v>0</v>
      </c>
      <c r="H25" s="39"/>
    </row>
    <row r="26" spans="1:9" ht="48" customHeight="1" x14ac:dyDescent="0.25">
      <c r="A26" s="139">
        <v>2</v>
      </c>
      <c r="B26" s="140"/>
      <c r="C26" s="14" t="s">
        <v>71</v>
      </c>
      <c r="D26" s="12"/>
      <c r="E26" s="12" t="s">
        <v>121</v>
      </c>
      <c r="F26" s="12"/>
      <c r="G26" s="11">
        <f t="shared" si="1"/>
        <v>0.5</v>
      </c>
      <c r="H26" s="39" t="s">
        <v>148</v>
      </c>
    </row>
    <row r="27" spans="1:9" ht="48" customHeight="1" x14ac:dyDescent="0.25">
      <c r="A27" s="139">
        <v>3</v>
      </c>
      <c r="B27" s="140"/>
      <c r="C27" s="14" t="s">
        <v>70</v>
      </c>
      <c r="D27" s="12"/>
      <c r="E27" s="12"/>
      <c r="F27" s="12" t="s">
        <v>122</v>
      </c>
      <c r="G27" s="11">
        <f t="shared" si="1"/>
        <v>0</v>
      </c>
      <c r="H27" s="39"/>
      <c r="I27" s="40"/>
    </row>
    <row r="28" spans="1:9" ht="48" customHeight="1" x14ac:dyDescent="0.25">
      <c r="A28" s="139">
        <v>4</v>
      </c>
      <c r="B28" s="140"/>
      <c r="C28" s="14" t="s">
        <v>69</v>
      </c>
      <c r="D28" s="12" t="s">
        <v>121</v>
      </c>
      <c r="E28" s="12"/>
      <c r="F28" s="12"/>
      <c r="G28" s="11">
        <f t="shared" si="1"/>
        <v>1</v>
      </c>
      <c r="H28" s="39"/>
    </row>
    <row r="29" spans="1:9" ht="48" customHeight="1" x14ac:dyDescent="0.25">
      <c r="A29" s="139">
        <v>5</v>
      </c>
      <c r="B29" s="140"/>
      <c r="C29" s="14" t="s">
        <v>68</v>
      </c>
      <c r="D29" s="12"/>
      <c r="E29" s="12" t="s">
        <v>121</v>
      </c>
      <c r="F29" s="12"/>
      <c r="G29" s="11">
        <f t="shared" si="1"/>
        <v>0.5</v>
      </c>
      <c r="H29" s="39"/>
    </row>
    <row r="30" spans="1:9" ht="64.5" customHeight="1" x14ac:dyDescent="0.25">
      <c r="A30" s="139">
        <v>6</v>
      </c>
      <c r="B30" s="140"/>
      <c r="C30" s="14" t="s">
        <v>67</v>
      </c>
      <c r="D30" s="12"/>
      <c r="E30" s="12" t="s">
        <v>121</v>
      </c>
      <c r="F30" s="12"/>
      <c r="G30" s="11">
        <f t="shared" si="1"/>
        <v>0.5</v>
      </c>
      <c r="H30" s="39"/>
    </row>
    <row r="31" spans="1:9" ht="21" customHeight="1" x14ac:dyDescent="0.25">
      <c r="A31" s="126" t="s">
        <v>66</v>
      </c>
      <c r="B31" s="126"/>
      <c r="C31" s="126"/>
      <c r="D31" s="126"/>
      <c r="E31" s="126"/>
      <c r="F31" s="126"/>
      <c r="G31" s="9">
        <f>(+G25+G26+G27+G28+G29+G30)/6</f>
        <v>0.41666666666666669</v>
      </c>
      <c r="H31" s="8" t="str">
        <f>IF(G31&lt;=0.33,"MALO",IF(G31&lt;=0.67,"REGULAR","BUENO"))</f>
        <v>REGULAR</v>
      </c>
    </row>
    <row r="32" spans="1:9" ht="23.25" customHeight="1" x14ac:dyDescent="0.25">
      <c r="A32" s="145" t="s">
        <v>16</v>
      </c>
      <c r="B32" s="145"/>
      <c r="C32" s="145"/>
      <c r="D32" s="145"/>
      <c r="E32" s="145"/>
      <c r="F32" s="145"/>
      <c r="G32" s="38">
        <f>+G8+G20+G31</f>
        <v>2.0595238095238093</v>
      </c>
      <c r="H32" s="6" t="str">
        <f>IF(G32&lt;=1,"ALTA",IF(G32&lt;=2,"MEDIA","BAJA"))</f>
        <v>BAJA</v>
      </c>
    </row>
    <row r="36" spans="3:3" x14ac:dyDescent="0.25">
      <c r="C36" s="37"/>
    </row>
  </sheetData>
  <mergeCells count="41">
    <mergeCell ref="A30:B30"/>
    <mergeCell ref="A31:F31"/>
    <mergeCell ref="A32:F32"/>
    <mergeCell ref="A24:H24"/>
    <mergeCell ref="A25:B25"/>
    <mergeCell ref="A26:B26"/>
    <mergeCell ref="A27:B27"/>
    <mergeCell ref="A28:B28"/>
    <mergeCell ref="A29:B29"/>
    <mergeCell ref="A18:B18"/>
    <mergeCell ref="A19:B19"/>
    <mergeCell ref="A20:F20"/>
    <mergeCell ref="A21:H21"/>
    <mergeCell ref="A22:B23"/>
    <mergeCell ref="C22:C23"/>
    <mergeCell ref="D22:F22"/>
    <mergeCell ref="G22:G23"/>
    <mergeCell ref="H22:H23"/>
    <mergeCell ref="A16:B16"/>
    <mergeCell ref="A17:B17"/>
    <mergeCell ref="A5:H5"/>
    <mergeCell ref="A6:B6"/>
    <mergeCell ref="A7:B7"/>
    <mergeCell ref="A8:F8"/>
    <mergeCell ref="A9:H9"/>
    <mergeCell ref="A10:B11"/>
    <mergeCell ref="C10:C11"/>
    <mergeCell ref="D10:F10"/>
    <mergeCell ref="G10:G11"/>
    <mergeCell ref="H10:H11"/>
    <mergeCell ref="A12:H12"/>
    <mergeCell ref="A13:B13"/>
    <mergeCell ref="A14:B14"/>
    <mergeCell ref="A15:B15"/>
    <mergeCell ref="A1:H1"/>
    <mergeCell ref="A2:H2"/>
    <mergeCell ref="A3:B4"/>
    <mergeCell ref="C3:C4"/>
    <mergeCell ref="D3:F3"/>
    <mergeCell ref="G3:G4"/>
    <mergeCell ref="H3:H4"/>
  </mergeCells>
  <conditionalFormatting sqref="H8">
    <cfRule type="cellIs" dxfId="231" priority="10" stopIfTrue="1" operator="equal">
      <formula>"BUENO"</formula>
    </cfRule>
    <cfRule type="cellIs" dxfId="230" priority="11" stopIfTrue="1" operator="equal">
      <formula>"REGULAR"</formula>
    </cfRule>
    <cfRule type="cellIs" dxfId="229" priority="12" stopIfTrue="1" operator="equal">
      <formula>"MALO"</formula>
    </cfRule>
  </conditionalFormatting>
  <conditionalFormatting sqref="H20">
    <cfRule type="cellIs" dxfId="228" priority="7" stopIfTrue="1" operator="equal">
      <formula>"BUENO"</formula>
    </cfRule>
    <cfRule type="cellIs" dxfId="227" priority="8" stopIfTrue="1" operator="equal">
      <formula>"REGULAR"</formula>
    </cfRule>
    <cfRule type="cellIs" dxfId="226" priority="9" stopIfTrue="1" operator="equal">
      <formula>"MALO"</formula>
    </cfRule>
  </conditionalFormatting>
  <conditionalFormatting sqref="H31">
    <cfRule type="cellIs" dxfId="225" priority="4" stopIfTrue="1" operator="equal">
      <formula>"BUENO"</formula>
    </cfRule>
    <cfRule type="cellIs" dxfId="224" priority="5" stopIfTrue="1" operator="equal">
      <formula>"REGULAR"</formula>
    </cfRule>
    <cfRule type="cellIs" dxfId="223" priority="6" stopIfTrue="1" operator="equal">
      <formula>"MALO"</formula>
    </cfRule>
  </conditionalFormatting>
  <conditionalFormatting sqref="H32">
    <cfRule type="cellIs" dxfId="222" priority="1" stopIfTrue="1" operator="equal">
      <formula>"BAJA"</formula>
    </cfRule>
    <cfRule type="cellIs" dxfId="221" priority="2" stopIfTrue="1" operator="equal">
      <formula>"MEDIA"</formula>
    </cfRule>
    <cfRule type="cellIs" dxfId="220" priority="3" stopIfTrue="1" operator="equal">
      <formula>"ALTA"</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topLeftCell="A10" zoomScale="118" zoomScaleNormal="118" workbookViewId="0">
      <selection activeCell="H36" sqref="H36"/>
    </sheetView>
  </sheetViews>
  <sheetFormatPr baseColWidth="10" defaultColWidth="11.5703125" defaultRowHeight="12" x14ac:dyDescent="0.25"/>
  <cols>
    <col min="1" max="2" width="6.5703125" style="3" customWidth="1"/>
    <col min="3" max="3" width="29.5703125" style="3" customWidth="1"/>
    <col min="4" max="6" width="11.5703125" style="5"/>
    <col min="7" max="7" width="14.5703125" style="33" customWidth="1"/>
    <col min="8" max="8" width="59" style="3" customWidth="1"/>
    <col min="9" max="16384" width="11.5703125" style="3"/>
  </cols>
  <sheetData>
    <row r="1" spans="1:8" ht="86.25" customHeight="1" x14ac:dyDescent="0.25">
      <c r="A1" s="134" t="s">
        <v>163</v>
      </c>
      <c r="B1" s="135"/>
      <c r="C1" s="135"/>
      <c r="D1" s="135"/>
      <c r="E1" s="135"/>
      <c r="F1" s="135"/>
      <c r="G1" s="135"/>
      <c r="H1" s="135"/>
    </row>
    <row r="2" spans="1:8" ht="30" customHeight="1" x14ac:dyDescent="0.25">
      <c r="A2" s="155" t="s">
        <v>47</v>
      </c>
      <c r="B2" s="156"/>
      <c r="C2" s="156"/>
      <c r="D2" s="156"/>
      <c r="E2" s="156"/>
      <c r="F2" s="156"/>
      <c r="G2" s="156"/>
      <c r="H2" s="157"/>
    </row>
    <row r="3" spans="1:8" ht="16.5" customHeight="1" x14ac:dyDescent="0.25">
      <c r="A3" s="120" t="s">
        <v>30</v>
      </c>
      <c r="B3" s="120"/>
      <c r="C3" s="121" t="s">
        <v>29</v>
      </c>
      <c r="D3" s="120" t="s">
        <v>28</v>
      </c>
      <c r="E3" s="120"/>
      <c r="F3" s="120"/>
      <c r="G3" s="123" t="s">
        <v>6</v>
      </c>
      <c r="H3" s="123" t="s">
        <v>27</v>
      </c>
    </row>
    <row r="4" spans="1:8" ht="16.5" customHeight="1" x14ac:dyDescent="0.25">
      <c r="A4" s="120"/>
      <c r="B4" s="120"/>
      <c r="C4" s="122"/>
      <c r="D4" s="16" t="s">
        <v>26</v>
      </c>
      <c r="E4" s="16" t="s">
        <v>25</v>
      </c>
      <c r="F4" s="16" t="s">
        <v>24</v>
      </c>
      <c r="G4" s="123"/>
      <c r="H4" s="123"/>
    </row>
    <row r="5" spans="1:8" ht="23.25" customHeight="1" x14ac:dyDescent="0.25">
      <c r="A5" s="158" t="s">
        <v>48</v>
      </c>
      <c r="B5" s="158"/>
      <c r="C5" s="158"/>
      <c r="D5" s="158"/>
      <c r="E5" s="158"/>
      <c r="F5" s="158"/>
      <c r="G5" s="158"/>
      <c r="H5" s="159"/>
    </row>
    <row r="6" spans="1:8" ht="25.5" customHeight="1" x14ac:dyDescent="0.25">
      <c r="A6" s="147">
        <v>1</v>
      </c>
      <c r="B6" s="147"/>
      <c r="C6" s="19" t="s">
        <v>49</v>
      </c>
      <c r="D6" s="20" t="s">
        <v>121</v>
      </c>
      <c r="E6" s="21"/>
      <c r="F6" s="21"/>
      <c r="G6" s="22">
        <f>IF(D6="X",1,IF(E6="X",0.5,IF(F6="X",0)))</f>
        <v>1</v>
      </c>
      <c r="H6" s="23"/>
    </row>
    <row r="7" spans="1:8" ht="24" x14ac:dyDescent="0.25">
      <c r="A7" s="147">
        <v>2</v>
      </c>
      <c r="B7" s="147"/>
      <c r="C7" s="19" t="s">
        <v>50</v>
      </c>
      <c r="D7" s="20" t="s">
        <v>121</v>
      </c>
      <c r="E7" s="21"/>
      <c r="F7" s="21"/>
      <c r="G7" s="22">
        <f t="shared" ref="G7:G9" si="0">IF(D7="X",1,IF(E7="X",0.5,IF(F7="X",0)))</f>
        <v>1</v>
      </c>
      <c r="H7" s="23"/>
    </row>
    <row r="8" spans="1:8" ht="38.25" customHeight="1" x14ac:dyDescent="0.25">
      <c r="A8" s="147">
        <v>3</v>
      </c>
      <c r="B8" s="147"/>
      <c r="C8" s="19" t="s">
        <v>51</v>
      </c>
      <c r="D8" s="24" t="s">
        <v>121</v>
      </c>
      <c r="E8" s="24"/>
      <c r="F8" s="24"/>
      <c r="G8" s="22">
        <f t="shared" si="0"/>
        <v>1</v>
      </c>
      <c r="H8" s="23"/>
    </row>
    <row r="9" spans="1:8" ht="24" x14ac:dyDescent="0.25">
      <c r="A9" s="147">
        <v>4</v>
      </c>
      <c r="B9" s="147"/>
      <c r="C9" s="19" t="s">
        <v>52</v>
      </c>
      <c r="D9" s="24" t="s">
        <v>121</v>
      </c>
      <c r="E9" s="25"/>
      <c r="F9" s="21"/>
      <c r="G9" s="22">
        <f t="shared" si="0"/>
        <v>1</v>
      </c>
      <c r="H9" s="23"/>
    </row>
    <row r="10" spans="1:8" ht="21" customHeight="1" x14ac:dyDescent="0.25">
      <c r="A10" s="153" t="s">
        <v>53</v>
      </c>
      <c r="B10" s="153"/>
      <c r="C10" s="153"/>
      <c r="D10" s="153"/>
      <c r="E10" s="153"/>
      <c r="F10" s="154"/>
      <c r="G10" s="26">
        <f>SUM(G6:G9)/4</f>
        <v>1</v>
      </c>
      <c r="H10" s="27" t="str">
        <f>IF(G10&lt;=0.33,"MALO",IF(G10&lt;=0.67,"REGULAR","BUENO"))</f>
        <v>BUENO</v>
      </c>
    </row>
    <row r="11" spans="1:8" ht="15" customHeight="1" x14ac:dyDescent="0.25">
      <c r="A11" s="127"/>
      <c r="B11" s="127"/>
      <c r="C11" s="127"/>
      <c r="D11" s="127"/>
      <c r="E11" s="127"/>
      <c r="F11" s="127"/>
      <c r="G11" s="127"/>
      <c r="H11" s="127"/>
    </row>
    <row r="12" spans="1:8" ht="16.5" customHeight="1" x14ac:dyDescent="0.25">
      <c r="A12" s="120" t="s">
        <v>30</v>
      </c>
      <c r="B12" s="120"/>
      <c r="C12" s="121" t="s">
        <v>29</v>
      </c>
      <c r="D12" s="120" t="s">
        <v>28</v>
      </c>
      <c r="E12" s="120"/>
      <c r="F12" s="120"/>
      <c r="G12" s="123" t="s">
        <v>6</v>
      </c>
      <c r="H12" s="123" t="s">
        <v>27</v>
      </c>
    </row>
    <row r="13" spans="1:8" ht="16.5" customHeight="1" x14ac:dyDescent="0.25">
      <c r="A13" s="120"/>
      <c r="B13" s="120"/>
      <c r="C13" s="122"/>
      <c r="D13" s="16" t="s">
        <v>26</v>
      </c>
      <c r="E13" s="16" t="s">
        <v>25</v>
      </c>
      <c r="F13" s="16" t="s">
        <v>24</v>
      </c>
      <c r="G13" s="123"/>
      <c r="H13" s="123"/>
    </row>
    <row r="14" spans="1:8" ht="23.25" customHeight="1" x14ac:dyDescent="0.25">
      <c r="A14" s="149" t="s">
        <v>54</v>
      </c>
      <c r="B14" s="149"/>
      <c r="C14" s="149"/>
      <c r="D14" s="149"/>
      <c r="E14" s="149"/>
      <c r="F14" s="149"/>
      <c r="G14" s="149"/>
      <c r="H14" s="150"/>
    </row>
    <row r="15" spans="1:8" ht="72" x14ac:dyDescent="0.25">
      <c r="A15" s="147">
        <v>1</v>
      </c>
      <c r="B15" s="147"/>
      <c r="C15" s="19" t="s">
        <v>55</v>
      </c>
      <c r="D15" s="24" t="s">
        <v>121</v>
      </c>
      <c r="E15" s="24"/>
      <c r="F15" s="21"/>
      <c r="G15" s="22">
        <f t="shared" ref="G15:G17" si="1">IF(D15="X",1,IF(E15="X",0.5,IF(F15="X",0)))</f>
        <v>1</v>
      </c>
      <c r="H15" s="23"/>
    </row>
    <row r="16" spans="1:8" ht="60" x14ac:dyDescent="0.25">
      <c r="A16" s="147">
        <v>2</v>
      </c>
      <c r="B16" s="147"/>
      <c r="C16" s="19" t="s">
        <v>56</v>
      </c>
      <c r="D16" s="24"/>
      <c r="E16" s="24" t="s">
        <v>121</v>
      </c>
      <c r="F16" s="21"/>
      <c r="G16" s="22">
        <f t="shared" si="1"/>
        <v>0.5</v>
      </c>
      <c r="H16" s="23"/>
    </row>
    <row r="17" spans="1:8" ht="24" x14ac:dyDescent="0.25">
      <c r="A17" s="147">
        <v>3</v>
      </c>
      <c r="B17" s="147"/>
      <c r="C17" s="19" t="s">
        <v>57</v>
      </c>
      <c r="D17" s="24" t="s">
        <v>121</v>
      </c>
      <c r="E17" s="24"/>
      <c r="F17" s="21"/>
      <c r="G17" s="22">
        <f t="shared" si="1"/>
        <v>1</v>
      </c>
      <c r="H17" s="23"/>
    </row>
    <row r="18" spans="1:8" ht="21" customHeight="1" x14ac:dyDescent="0.25">
      <c r="A18" s="151" t="s">
        <v>58</v>
      </c>
      <c r="B18" s="151"/>
      <c r="C18" s="151"/>
      <c r="D18" s="151"/>
      <c r="E18" s="151"/>
      <c r="F18" s="152"/>
      <c r="G18" s="26">
        <f>SUM(G15:G17)/3</f>
        <v>0.83333333333333337</v>
      </c>
      <c r="H18" s="27" t="str">
        <f>IF(G18&lt;=0.33,"MALO",IF(G18&lt;=0.67,"REGULAR","BUENO"))</f>
        <v>BUENO</v>
      </c>
    </row>
    <row r="19" spans="1:8" ht="15" customHeight="1" x14ac:dyDescent="0.25">
      <c r="A19" s="127"/>
      <c r="B19" s="127"/>
      <c r="C19" s="127"/>
      <c r="D19" s="127"/>
      <c r="E19" s="127"/>
      <c r="F19" s="127"/>
      <c r="G19" s="127"/>
      <c r="H19" s="127"/>
    </row>
    <row r="20" spans="1:8" ht="16.5" customHeight="1" x14ac:dyDescent="0.25">
      <c r="A20" s="120" t="s">
        <v>30</v>
      </c>
      <c r="B20" s="120"/>
      <c r="C20" s="121" t="s">
        <v>29</v>
      </c>
      <c r="D20" s="120" t="s">
        <v>28</v>
      </c>
      <c r="E20" s="120"/>
      <c r="F20" s="120"/>
      <c r="G20" s="123" t="s">
        <v>6</v>
      </c>
      <c r="H20" s="123" t="s">
        <v>27</v>
      </c>
    </row>
    <row r="21" spans="1:8" ht="16.5" customHeight="1" x14ac:dyDescent="0.25">
      <c r="A21" s="120"/>
      <c r="B21" s="120"/>
      <c r="C21" s="122"/>
      <c r="D21" s="16" t="s">
        <v>26</v>
      </c>
      <c r="E21" s="16" t="s">
        <v>25</v>
      </c>
      <c r="F21" s="16" t="s">
        <v>24</v>
      </c>
      <c r="G21" s="123"/>
      <c r="H21" s="123"/>
    </row>
    <row r="22" spans="1:8" ht="23.25" customHeight="1" x14ac:dyDescent="0.25">
      <c r="A22" s="149" t="s">
        <v>59</v>
      </c>
      <c r="B22" s="149"/>
      <c r="C22" s="149"/>
      <c r="D22" s="149"/>
      <c r="E22" s="149"/>
      <c r="F22" s="149"/>
      <c r="G22" s="149"/>
      <c r="H22" s="150"/>
    </row>
    <row r="23" spans="1:8" ht="48" x14ac:dyDescent="0.25">
      <c r="A23" s="147">
        <v>1</v>
      </c>
      <c r="B23" s="147"/>
      <c r="C23" s="19" t="s">
        <v>60</v>
      </c>
      <c r="D23" s="24" t="s">
        <v>122</v>
      </c>
      <c r="E23" s="24"/>
      <c r="F23" s="24"/>
      <c r="G23" s="22">
        <f t="shared" ref="G23:G27" si="2">IF(D23="X",1,IF(E23="X",0.5,IF(F23="X",0)))</f>
        <v>1</v>
      </c>
      <c r="H23" s="28"/>
    </row>
    <row r="24" spans="1:8" ht="24" x14ac:dyDescent="0.25">
      <c r="A24" s="147">
        <v>2</v>
      </c>
      <c r="B24" s="147"/>
      <c r="C24" s="19" t="s">
        <v>61</v>
      </c>
      <c r="D24" s="24" t="s">
        <v>122</v>
      </c>
      <c r="E24" s="24"/>
      <c r="F24" s="24"/>
      <c r="G24" s="22">
        <f t="shared" si="2"/>
        <v>1</v>
      </c>
      <c r="H24" s="97" t="s">
        <v>176</v>
      </c>
    </row>
    <row r="25" spans="1:8" ht="36" x14ac:dyDescent="0.25">
      <c r="A25" s="147">
        <v>3</v>
      </c>
      <c r="B25" s="147"/>
      <c r="C25" s="19" t="s">
        <v>62</v>
      </c>
      <c r="D25" s="24" t="s">
        <v>122</v>
      </c>
      <c r="E25" s="24"/>
      <c r="F25" s="24"/>
      <c r="G25" s="22">
        <f t="shared" si="2"/>
        <v>1</v>
      </c>
      <c r="H25" s="97" t="s">
        <v>177</v>
      </c>
    </row>
    <row r="26" spans="1:8" ht="48" x14ac:dyDescent="0.25">
      <c r="A26" s="147">
        <v>4</v>
      </c>
      <c r="B26" s="147"/>
      <c r="C26" s="19" t="s">
        <v>63</v>
      </c>
      <c r="D26" s="24" t="s">
        <v>122</v>
      </c>
      <c r="E26" s="24"/>
      <c r="F26" s="24"/>
      <c r="G26" s="22">
        <f t="shared" si="2"/>
        <v>1</v>
      </c>
      <c r="H26" s="28"/>
    </row>
    <row r="27" spans="1:8" ht="36" x14ac:dyDescent="0.25">
      <c r="A27" s="147">
        <v>5</v>
      </c>
      <c r="B27" s="147"/>
      <c r="C27" s="19" t="s">
        <v>64</v>
      </c>
      <c r="D27" s="24" t="s">
        <v>122</v>
      </c>
      <c r="E27" s="24"/>
      <c r="F27" s="24"/>
      <c r="G27" s="22">
        <f t="shared" si="2"/>
        <v>1</v>
      </c>
      <c r="H27" s="28"/>
    </row>
    <row r="28" spans="1:8" ht="21" customHeight="1" x14ac:dyDescent="0.25">
      <c r="A28" s="148" t="s">
        <v>65</v>
      </c>
      <c r="B28" s="148"/>
      <c r="C28" s="148"/>
      <c r="D28" s="148"/>
      <c r="E28" s="148"/>
      <c r="F28" s="148"/>
      <c r="G28" s="29">
        <f>SUM(G23:G27)/5</f>
        <v>1</v>
      </c>
      <c r="H28" s="30" t="str">
        <f>IF(G28&lt;=0.33,"MALO",IF(G28&lt;=0.67,"REGULAR","BUENO"))</f>
        <v>BUENO</v>
      </c>
    </row>
    <row r="29" spans="1:8" ht="23.25" customHeight="1" x14ac:dyDescent="0.25">
      <c r="A29" s="146" t="s">
        <v>16</v>
      </c>
      <c r="B29" s="146"/>
      <c r="C29" s="146"/>
      <c r="D29" s="146"/>
      <c r="E29" s="146"/>
      <c r="F29" s="146"/>
      <c r="G29" s="31">
        <f>+G10+G18+G28</f>
        <v>2.8333333333333335</v>
      </c>
      <c r="H29" s="32" t="str">
        <f>IF(G29&lt;=1,"ALTA",IF(G29&lt;=2,"MEDIA","BAJA"))</f>
        <v>BAJA</v>
      </c>
    </row>
  </sheetData>
  <mergeCells count="38">
    <mergeCell ref="A1:H1"/>
    <mergeCell ref="A10:F10"/>
    <mergeCell ref="A2:H2"/>
    <mergeCell ref="A3:B4"/>
    <mergeCell ref="C3:C4"/>
    <mergeCell ref="D3:F3"/>
    <mergeCell ref="G3:G4"/>
    <mergeCell ref="H3:H4"/>
    <mergeCell ref="A5:H5"/>
    <mergeCell ref="A6:B6"/>
    <mergeCell ref="A7:B7"/>
    <mergeCell ref="A8:B8"/>
    <mergeCell ref="A9:B9"/>
    <mergeCell ref="A11:H11"/>
    <mergeCell ref="A12:B13"/>
    <mergeCell ref="C12:C13"/>
    <mergeCell ref="D12:F12"/>
    <mergeCell ref="G12:G13"/>
    <mergeCell ref="H12:H13"/>
    <mergeCell ref="A22:H22"/>
    <mergeCell ref="A14:H14"/>
    <mergeCell ref="A15:B15"/>
    <mergeCell ref="A16:B16"/>
    <mergeCell ref="A17:B17"/>
    <mergeCell ref="A18:F18"/>
    <mergeCell ref="A19:H19"/>
    <mergeCell ref="A20:B21"/>
    <mergeCell ref="C20:C21"/>
    <mergeCell ref="D20:F20"/>
    <mergeCell ref="G20:G21"/>
    <mergeCell ref="H20:H21"/>
    <mergeCell ref="A29:F29"/>
    <mergeCell ref="A23:B23"/>
    <mergeCell ref="A24:B24"/>
    <mergeCell ref="A25:B25"/>
    <mergeCell ref="A26:B26"/>
    <mergeCell ref="A27:B27"/>
    <mergeCell ref="A28:F28"/>
  </mergeCells>
  <conditionalFormatting sqref="H10">
    <cfRule type="cellIs" dxfId="219" priority="10" stopIfTrue="1" operator="equal">
      <formula>"BUENO"</formula>
    </cfRule>
    <cfRule type="cellIs" dxfId="218" priority="11" stopIfTrue="1" operator="equal">
      <formula>"REGULAR"</formula>
    </cfRule>
    <cfRule type="cellIs" dxfId="217" priority="12" stopIfTrue="1" operator="equal">
      <formula>"MALO"</formula>
    </cfRule>
  </conditionalFormatting>
  <conditionalFormatting sqref="H18">
    <cfRule type="cellIs" dxfId="216" priority="7" stopIfTrue="1" operator="equal">
      <formula>"BUENO"</formula>
    </cfRule>
    <cfRule type="cellIs" dxfId="215" priority="8" stopIfTrue="1" operator="equal">
      <formula>"REGULAR"</formula>
    </cfRule>
    <cfRule type="cellIs" dxfId="214" priority="9" stopIfTrue="1" operator="equal">
      <formula>"MALO"</formula>
    </cfRule>
  </conditionalFormatting>
  <conditionalFormatting sqref="H28">
    <cfRule type="cellIs" dxfId="213" priority="4" stopIfTrue="1" operator="equal">
      <formula>"BUENO"</formula>
    </cfRule>
    <cfRule type="cellIs" dxfId="212" priority="5" stopIfTrue="1" operator="equal">
      <formula>"REGULAR"</formula>
    </cfRule>
    <cfRule type="cellIs" dxfId="211" priority="6" stopIfTrue="1" operator="equal">
      <formula>"MALO"</formula>
    </cfRule>
  </conditionalFormatting>
  <conditionalFormatting sqref="H29">
    <cfRule type="cellIs" dxfId="210" priority="1" stopIfTrue="1" operator="equal">
      <formula>"BAJA"</formula>
    </cfRule>
    <cfRule type="cellIs" dxfId="209" priority="2" stopIfTrue="1" operator="equal">
      <formula>"MEDIA"</formula>
    </cfRule>
    <cfRule type="cellIs" dxfId="208" priority="3" stopIfTrue="1" operator="equal">
      <formula>"ALTA"</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1"/>
  <sheetViews>
    <sheetView topLeftCell="A7" workbookViewId="0">
      <selection activeCell="S14" sqref="S14"/>
    </sheetView>
  </sheetViews>
  <sheetFormatPr baseColWidth="10" defaultColWidth="11.5703125" defaultRowHeight="18" customHeight="1" x14ac:dyDescent="0.25"/>
  <cols>
    <col min="1" max="1" width="21" style="51" customWidth="1"/>
    <col min="2" max="2" width="15" style="52" customWidth="1"/>
    <col min="3" max="3" width="9.5703125" style="52" customWidth="1"/>
    <col min="4" max="4" width="7.5703125" style="52" customWidth="1"/>
    <col min="5" max="5" width="7" style="52" customWidth="1"/>
    <col min="6" max="6" width="7.42578125" style="52" customWidth="1"/>
    <col min="7" max="7" width="10.85546875" style="52" customWidth="1"/>
    <col min="8" max="8" width="8.5703125" style="51" customWidth="1"/>
    <col min="9" max="9" width="7.5703125" style="52" customWidth="1"/>
    <col min="10" max="11" width="7.140625" style="52" customWidth="1"/>
    <col min="12" max="12" width="9.140625" style="52" customWidth="1"/>
    <col min="13" max="13" width="8.5703125" style="51" customWidth="1"/>
    <col min="14" max="14" width="8.42578125" style="52" customWidth="1"/>
    <col min="15" max="15" width="8.5703125" style="52" customWidth="1"/>
    <col min="16" max="16" width="8.85546875" style="52" customWidth="1"/>
    <col min="17" max="17" width="12.140625" style="52" customWidth="1"/>
    <col min="18" max="18" width="9.42578125" style="51" customWidth="1"/>
    <col min="19" max="19" width="11.5703125" style="51" customWidth="1"/>
    <col min="20" max="20" width="19.140625" style="51" customWidth="1"/>
    <col min="21" max="21" width="7.42578125" style="51" customWidth="1"/>
    <col min="22" max="22" width="10.5703125" style="51" customWidth="1"/>
    <col min="23" max="23" width="7.5703125" style="51" customWidth="1"/>
    <col min="24" max="16384" width="11.5703125" style="51"/>
  </cols>
  <sheetData>
    <row r="1" spans="1:24" ht="85.5" customHeight="1" x14ac:dyDescent="0.25">
      <c r="A1" s="162" t="s">
        <v>163</v>
      </c>
      <c r="B1" s="163"/>
      <c r="C1" s="163"/>
      <c r="D1" s="163"/>
      <c r="E1" s="163"/>
      <c r="F1" s="163"/>
      <c r="G1" s="163"/>
      <c r="H1" s="163"/>
      <c r="I1" s="163"/>
      <c r="J1" s="163"/>
      <c r="K1" s="163"/>
      <c r="L1" s="163"/>
      <c r="M1" s="163"/>
      <c r="N1" s="163"/>
      <c r="O1" s="163"/>
      <c r="P1" s="163"/>
      <c r="Q1" s="163"/>
      <c r="R1" s="163"/>
      <c r="S1" s="163"/>
      <c r="T1" s="164"/>
    </row>
    <row r="2" spans="1:24" ht="18" customHeight="1" x14ac:dyDescent="0.25">
      <c r="A2" s="165" t="s">
        <v>116</v>
      </c>
      <c r="B2" s="165"/>
      <c r="C2" s="165"/>
      <c r="D2" s="165" t="s">
        <v>115</v>
      </c>
      <c r="E2" s="165"/>
      <c r="F2" s="165"/>
      <c r="G2" s="165"/>
      <c r="H2" s="165"/>
      <c r="I2" s="165"/>
      <c r="J2" s="165"/>
      <c r="K2" s="165"/>
      <c r="L2" s="165"/>
      <c r="M2" s="165"/>
      <c r="N2" s="165"/>
      <c r="O2" s="165"/>
      <c r="P2" s="165"/>
      <c r="Q2" s="165"/>
      <c r="R2" s="165"/>
      <c r="S2" s="166" t="s">
        <v>114</v>
      </c>
      <c r="T2" s="166"/>
    </row>
    <row r="3" spans="1:24" ht="18" customHeight="1" x14ac:dyDescent="0.25">
      <c r="A3" s="165"/>
      <c r="B3" s="165"/>
      <c r="C3" s="165"/>
      <c r="D3" s="166" t="s">
        <v>113</v>
      </c>
      <c r="E3" s="166"/>
      <c r="F3" s="166"/>
      <c r="G3" s="166"/>
      <c r="H3" s="166"/>
      <c r="I3" s="165" t="s">
        <v>112</v>
      </c>
      <c r="J3" s="165"/>
      <c r="K3" s="165"/>
      <c r="L3" s="165"/>
      <c r="M3" s="165"/>
      <c r="N3" s="166" t="s">
        <v>111</v>
      </c>
      <c r="O3" s="166"/>
      <c r="P3" s="166"/>
      <c r="Q3" s="166"/>
      <c r="R3" s="166"/>
      <c r="S3" s="166"/>
      <c r="T3" s="166"/>
    </row>
    <row r="4" spans="1:24" ht="82.35" customHeight="1" x14ac:dyDescent="0.25">
      <c r="A4" s="61" t="s">
        <v>91</v>
      </c>
      <c r="B4" s="60" t="s">
        <v>6</v>
      </c>
      <c r="C4" s="60" t="s">
        <v>110</v>
      </c>
      <c r="D4" s="60" t="s">
        <v>109</v>
      </c>
      <c r="E4" s="60" t="s">
        <v>108</v>
      </c>
      <c r="F4" s="60" t="s">
        <v>107</v>
      </c>
      <c r="G4" s="60" t="s">
        <v>106</v>
      </c>
      <c r="H4" s="60" t="s">
        <v>105</v>
      </c>
      <c r="I4" s="60" t="s">
        <v>104</v>
      </c>
      <c r="J4" s="60" t="s">
        <v>103</v>
      </c>
      <c r="K4" s="60" t="s">
        <v>102</v>
      </c>
      <c r="L4" s="60" t="s">
        <v>101</v>
      </c>
      <c r="M4" s="60" t="s">
        <v>100</v>
      </c>
      <c r="N4" s="60" t="s">
        <v>99</v>
      </c>
      <c r="O4" s="60" t="s">
        <v>98</v>
      </c>
      <c r="P4" s="60" t="s">
        <v>97</v>
      </c>
      <c r="Q4" s="60" t="s">
        <v>96</v>
      </c>
      <c r="R4" s="60" t="s">
        <v>95</v>
      </c>
      <c r="S4" s="59" t="s">
        <v>94</v>
      </c>
      <c r="T4" s="59" t="s">
        <v>93</v>
      </c>
    </row>
    <row r="5" spans="1:24" ht="40.5" customHeight="1" x14ac:dyDescent="0.25">
      <c r="A5" s="2" t="s">
        <v>9</v>
      </c>
      <c r="B5" s="58" t="s">
        <v>120</v>
      </c>
      <c r="C5" s="65" t="str">
        <f>+B5</f>
        <v>Probable</v>
      </c>
      <c r="D5" s="62">
        <f>'analisis personas Bochica '!$G$13</f>
        <v>0.9285714285714286</v>
      </c>
      <c r="E5" s="56">
        <f>'analisis personas Bochica '!$G$22</f>
        <v>0.875</v>
      </c>
      <c r="F5" s="56">
        <f>'analisis personas Bochica '!$G$32</f>
        <v>0.9</v>
      </c>
      <c r="G5" s="56">
        <f>'analisis personas Bochica '!$G$33</f>
        <v>2.7035714285714287</v>
      </c>
      <c r="H5" s="55" t="str">
        <f>IF(G5&lt;=1,"ALTA",IF(G5&lt;=2,"MEDIA","BAJA"))</f>
        <v>BAJA</v>
      </c>
      <c r="I5" s="56">
        <f>'Analisis recursos Bochica'!$G$8</f>
        <v>1</v>
      </c>
      <c r="J5" s="56">
        <f>'Analisis recursos Bochica'!$G$20</f>
        <v>0.6428571428571429</v>
      </c>
      <c r="K5" s="56">
        <f>'Analisis recursos Bochica'!$G$31</f>
        <v>0.41666666666666669</v>
      </c>
      <c r="L5" s="56">
        <f>'Analisis recursos Bochica'!$G$32</f>
        <v>2.0595238095238093</v>
      </c>
      <c r="M5" s="55" t="str">
        <f t="shared" ref="M5:M14" si="0">IF(L5&lt;=1,"ALTA",IF(L5&lt;=2,"MEDIA","BAJA"))</f>
        <v>BAJA</v>
      </c>
      <c r="N5" s="56">
        <f>'Anal. procesos Bochica'!$G$10</f>
        <v>1</v>
      </c>
      <c r="O5" s="56">
        <f>'Anal. procesos Bochica'!$G$18</f>
        <v>0.83333333333333337</v>
      </c>
      <c r="P5" s="57">
        <f>'Anal. procesos Bochica'!$G$28</f>
        <v>1</v>
      </c>
      <c r="Q5" s="56">
        <f>'Anal. procesos Bochica'!$G$29</f>
        <v>2.8333333333333335</v>
      </c>
      <c r="R5" s="55" t="str">
        <f t="shared" ref="R5:R14" si="1">IF(Q5&lt;=1,"ALTA",IF(Q5&lt;=2,"MEDIA","BAJA"))</f>
        <v>BAJA</v>
      </c>
      <c r="S5" s="54"/>
      <c r="T5" s="53"/>
      <c r="U5" s="160" t="s">
        <v>167</v>
      </c>
      <c r="V5" s="161"/>
      <c r="W5" s="161"/>
      <c r="X5" s="161"/>
    </row>
    <row r="6" spans="1:24" ht="40.5" customHeight="1" x14ac:dyDescent="0.25">
      <c r="A6" s="2" t="s">
        <v>149</v>
      </c>
      <c r="B6" s="58" t="s">
        <v>117</v>
      </c>
      <c r="C6" s="67" t="str">
        <f t="shared" ref="C6" si="2">+B6</f>
        <v>Posible</v>
      </c>
      <c r="D6" s="62">
        <f>'analisis personas Bochica '!$G$13</f>
        <v>0.9285714285714286</v>
      </c>
      <c r="E6" s="56">
        <f>'analisis personas Bochica '!$G$22</f>
        <v>0.875</v>
      </c>
      <c r="F6" s="56">
        <f>'analisis personas Bochica '!$G$32</f>
        <v>0.9</v>
      </c>
      <c r="G6" s="56">
        <f>'analisis personas Bochica '!$G$33</f>
        <v>2.7035714285714287</v>
      </c>
      <c r="H6" s="55" t="str">
        <f t="shared" ref="H6:H12" si="3">IF(G6&lt;=1,"ALTA",IF(G6&lt;=2,"MEDIA","BAJA"))</f>
        <v>BAJA</v>
      </c>
      <c r="I6" s="56">
        <f>'Analisis recursos Bochica'!$G$8</f>
        <v>1</v>
      </c>
      <c r="J6" s="56">
        <f>'Analisis recursos Bochica'!$G$20</f>
        <v>0.6428571428571429</v>
      </c>
      <c r="K6" s="56">
        <f>'Analisis recursos Bochica'!$G$31</f>
        <v>0.41666666666666669</v>
      </c>
      <c r="L6" s="56">
        <f>'Analisis recursos Bochica'!$G$32</f>
        <v>2.0595238095238093</v>
      </c>
      <c r="M6" s="55" t="str">
        <f t="shared" ref="M6:M12" si="4">IF(L6&lt;=1,"ALTA",IF(L6&lt;=2,"MEDIA","BAJA"))</f>
        <v>BAJA</v>
      </c>
      <c r="N6" s="56">
        <f>'Anal. procesos Bochica'!$G$10</f>
        <v>1</v>
      </c>
      <c r="O6" s="56">
        <f>'Anal. procesos Bochica'!$G$18</f>
        <v>0.83333333333333337</v>
      </c>
      <c r="P6" s="57">
        <f>'Anal. procesos Bochica'!$G$28</f>
        <v>1</v>
      </c>
      <c r="Q6" s="56">
        <f>'Anal. procesos Bochica'!$G$29</f>
        <v>2.8333333333333335</v>
      </c>
      <c r="R6" s="55" t="str">
        <f t="shared" ref="R6:R12" si="5">IF(Q6&lt;=1,"ALTA",IF(Q6&lt;=2,"MEDIA","BAJA"))</f>
        <v>BAJA</v>
      </c>
      <c r="S6" s="54"/>
      <c r="T6" s="53"/>
      <c r="U6" s="160"/>
      <c r="V6" s="161"/>
      <c r="W6" s="161"/>
      <c r="X6" s="161"/>
    </row>
    <row r="7" spans="1:24" ht="40.5" customHeight="1" x14ac:dyDescent="0.25">
      <c r="A7" s="2" t="s">
        <v>133</v>
      </c>
      <c r="B7" s="58" t="s">
        <v>120</v>
      </c>
      <c r="C7" s="65" t="str">
        <f t="shared" ref="C7:C12" si="6">+B7</f>
        <v>Probable</v>
      </c>
      <c r="D7" s="62">
        <f>'analisis personas Bochica '!$G$13</f>
        <v>0.9285714285714286</v>
      </c>
      <c r="E7" s="56">
        <f>'analisis personas Bochica '!$G$22</f>
        <v>0.875</v>
      </c>
      <c r="F7" s="56">
        <f>'analisis personas Bochica '!$G$32</f>
        <v>0.9</v>
      </c>
      <c r="G7" s="56">
        <f>'analisis personas Bochica '!$G$33</f>
        <v>2.7035714285714287</v>
      </c>
      <c r="H7" s="55" t="str">
        <f t="shared" si="3"/>
        <v>BAJA</v>
      </c>
      <c r="I7" s="56">
        <f>'Analisis recursos Bochica'!$G$8</f>
        <v>1</v>
      </c>
      <c r="J7" s="56">
        <f>'Analisis recursos Bochica'!$G$20</f>
        <v>0.6428571428571429</v>
      </c>
      <c r="K7" s="56">
        <f>'Analisis recursos Bochica'!$G$31</f>
        <v>0.41666666666666669</v>
      </c>
      <c r="L7" s="56">
        <f>'Analisis recursos Bochica'!$G$32</f>
        <v>2.0595238095238093</v>
      </c>
      <c r="M7" s="55" t="str">
        <f t="shared" si="4"/>
        <v>BAJA</v>
      </c>
      <c r="N7" s="56">
        <f>'Anal. procesos Bochica'!$G$10</f>
        <v>1</v>
      </c>
      <c r="O7" s="56">
        <f>'Anal. procesos Bochica'!$G$18</f>
        <v>0.83333333333333337</v>
      </c>
      <c r="P7" s="57">
        <f>'Anal. procesos Bochica'!$G$28</f>
        <v>1</v>
      </c>
      <c r="Q7" s="56">
        <f>'Anal. procesos Bochica'!$G$29</f>
        <v>2.8333333333333335</v>
      </c>
      <c r="R7" s="55" t="str">
        <f t="shared" si="5"/>
        <v>BAJA</v>
      </c>
      <c r="S7" s="54"/>
      <c r="T7" s="53"/>
      <c r="U7" s="160"/>
      <c r="V7" s="161"/>
      <c r="W7" s="161"/>
      <c r="X7" s="161"/>
    </row>
    <row r="8" spans="1:24" ht="40.5" customHeight="1" x14ac:dyDescent="0.25">
      <c r="A8" s="2" t="s">
        <v>150</v>
      </c>
      <c r="B8" s="58" t="s">
        <v>120</v>
      </c>
      <c r="C8" s="65" t="str">
        <f t="shared" si="6"/>
        <v>Probable</v>
      </c>
      <c r="D8" s="62">
        <f>'analisis personas Bochica '!$G$13</f>
        <v>0.9285714285714286</v>
      </c>
      <c r="E8" s="56">
        <f>'analisis personas Bochica '!$G$22</f>
        <v>0.875</v>
      </c>
      <c r="F8" s="56">
        <f>'analisis personas Bochica '!$G$32</f>
        <v>0.9</v>
      </c>
      <c r="G8" s="56">
        <f>'analisis personas Bochica '!$G$33</f>
        <v>2.7035714285714287</v>
      </c>
      <c r="H8" s="55" t="str">
        <f t="shared" si="3"/>
        <v>BAJA</v>
      </c>
      <c r="I8" s="56">
        <f>'Analisis recursos Bochica'!$G$8</f>
        <v>1</v>
      </c>
      <c r="J8" s="56">
        <f>'Analisis recursos Bochica'!$G$20</f>
        <v>0.6428571428571429</v>
      </c>
      <c r="K8" s="56">
        <f>'Analisis recursos Bochica'!$G$31</f>
        <v>0.41666666666666669</v>
      </c>
      <c r="L8" s="56">
        <f>'Analisis recursos Bochica'!$G$32</f>
        <v>2.0595238095238093</v>
      </c>
      <c r="M8" s="55" t="str">
        <f t="shared" si="4"/>
        <v>BAJA</v>
      </c>
      <c r="N8" s="56">
        <f>'Anal. procesos Bochica'!$G$10</f>
        <v>1</v>
      </c>
      <c r="O8" s="56">
        <f>'Anal. procesos Bochica'!$G$18</f>
        <v>0.83333333333333337</v>
      </c>
      <c r="P8" s="57">
        <f>'Anal. procesos Bochica'!$G$28</f>
        <v>1</v>
      </c>
      <c r="Q8" s="56">
        <f>'Anal. procesos Bochica'!$G$29</f>
        <v>2.8333333333333335</v>
      </c>
      <c r="R8" s="55" t="str">
        <f t="shared" si="5"/>
        <v>BAJA</v>
      </c>
      <c r="S8" s="54"/>
      <c r="T8" s="53"/>
    </row>
    <row r="9" spans="1:24" ht="40.5" customHeight="1" x14ac:dyDescent="0.25">
      <c r="A9" s="2" t="s">
        <v>151</v>
      </c>
      <c r="B9" s="58" t="s">
        <v>117</v>
      </c>
      <c r="C9" s="65" t="str">
        <f t="shared" si="6"/>
        <v>Posible</v>
      </c>
      <c r="D9" s="62">
        <f>'analisis personas Bochica '!$G$13</f>
        <v>0.9285714285714286</v>
      </c>
      <c r="E9" s="56">
        <f>'analisis personas Bochica '!$G$22</f>
        <v>0.875</v>
      </c>
      <c r="F9" s="56">
        <f>'analisis personas Bochica '!$G$32</f>
        <v>0.9</v>
      </c>
      <c r="G9" s="56">
        <f>'analisis personas Bochica '!$G$33</f>
        <v>2.7035714285714287</v>
      </c>
      <c r="H9" s="55" t="str">
        <f t="shared" si="3"/>
        <v>BAJA</v>
      </c>
      <c r="I9" s="56">
        <f>'Analisis recursos Bochica'!$G$8</f>
        <v>1</v>
      </c>
      <c r="J9" s="56">
        <f>'Analisis recursos Bochica'!$G$20</f>
        <v>0.6428571428571429</v>
      </c>
      <c r="K9" s="56">
        <f>'Analisis recursos Bochica'!$G$31</f>
        <v>0.41666666666666669</v>
      </c>
      <c r="L9" s="56">
        <f>'Analisis recursos Bochica'!$G$32</f>
        <v>2.0595238095238093</v>
      </c>
      <c r="M9" s="55" t="str">
        <f t="shared" si="4"/>
        <v>BAJA</v>
      </c>
      <c r="N9" s="56">
        <f>'Anal. procesos Bochica'!$G$10</f>
        <v>1</v>
      </c>
      <c r="O9" s="56">
        <f>'Anal. procesos Bochica'!$G$18</f>
        <v>0.83333333333333337</v>
      </c>
      <c r="P9" s="57">
        <f>'Anal. procesos Bochica'!$G$28</f>
        <v>1</v>
      </c>
      <c r="Q9" s="56">
        <f>'Anal. procesos Bochica'!$G$29</f>
        <v>2.8333333333333335</v>
      </c>
      <c r="R9" s="55" t="str">
        <f t="shared" si="5"/>
        <v>BAJA</v>
      </c>
      <c r="S9" s="54"/>
      <c r="T9" s="53"/>
      <c r="U9" s="160" t="s">
        <v>168</v>
      </c>
      <c r="V9" s="161"/>
      <c r="W9" s="161"/>
      <c r="X9" s="161"/>
    </row>
    <row r="10" spans="1:24" ht="40.5" customHeight="1" x14ac:dyDescent="0.25">
      <c r="A10" s="2" t="s">
        <v>152</v>
      </c>
      <c r="B10" s="58" t="s">
        <v>117</v>
      </c>
      <c r="C10" s="65" t="str">
        <f t="shared" si="6"/>
        <v>Posible</v>
      </c>
      <c r="D10" s="62">
        <f>'analisis personas Bochica '!$G$13</f>
        <v>0.9285714285714286</v>
      </c>
      <c r="E10" s="56">
        <f>'analisis personas Bochica '!$G$22</f>
        <v>0.875</v>
      </c>
      <c r="F10" s="56">
        <f>'analisis personas Bochica '!$G$32</f>
        <v>0.9</v>
      </c>
      <c r="G10" s="56">
        <f>'analisis personas Bochica '!$G$33</f>
        <v>2.7035714285714287</v>
      </c>
      <c r="H10" s="55" t="str">
        <f t="shared" si="3"/>
        <v>BAJA</v>
      </c>
      <c r="I10" s="56">
        <f>'Analisis recursos Bochica'!$G$8</f>
        <v>1</v>
      </c>
      <c r="J10" s="56">
        <f>'Analisis recursos Bochica'!$G$20</f>
        <v>0.6428571428571429</v>
      </c>
      <c r="K10" s="56">
        <f>'Analisis recursos Bochica'!$G$31</f>
        <v>0.41666666666666669</v>
      </c>
      <c r="L10" s="56">
        <f>'Analisis recursos Bochica'!$G$32</f>
        <v>2.0595238095238093</v>
      </c>
      <c r="M10" s="55" t="str">
        <f t="shared" si="4"/>
        <v>BAJA</v>
      </c>
      <c r="N10" s="56">
        <f>'Anal. procesos Bochica'!$G$10</f>
        <v>1</v>
      </c>
      <c r="O10" s="56">
        <f>'Anal. procesos Bochica'!$G$18</f>
        <v>0.83333333333333337</v>
      </c>
      <c r="P10" s="57">
        <f>'Anal. procesos Bochica'!$G$28</f>
        <v>1</v>
      </c>
      <c r="Q10" s="56">
        <f>'Anal. procesos Bochica'!$G$29</f>
        <v>2.8333333333333335</v>
      </c>
      <c r="R10" s="55" t="str">
        <f t="shared" si="5"/>
        <v>BAJA</v>
      </c>
      <c r="S10" s="54"/>
      <c r="T10" s="53"/>
      <c r="U10" s="160"/>
      <c r="V10" s="161"/>
      <c r="W10" s="161"/>
      <c r="X10" s="161"/>
    </row>
    <row r="11" spans="1:24" ht="40.5" customHeight="1" x14ac:dyDescent="0.25">
      <c r="A11" s="2" t="s">
        <v>156</v>
      </c>
      <c r="B11" s="58" t="s">
        <v>117</v>
      </c>
      <c r="C11" s="65" t="str">
        <f t="shared" si="6"/>
        <v>Posible</v>
      </c>
      <c r="D11" s="62">
        <f>'analisis personas Bochica '!$G$13</f>
        <v>0.9285714285714286</v>
      </c>
      <c r="E11" s="56">
        <f>'analisis personas Bochica '!$G$22</f>
        <v>0.875</v>
      </c>
      <c r="F11" s="56">
        <f>'analisis personas Bochica '!$G$32</f>
        <v>0.9</v>
      </c>
      <c r="G11" s="56">
        <f>'analisis personas Bochica '!$G$33</f>
        <v>2.7035714285714287</v>
      </c>
      <c r="H11" s="55" t="str">
        <f t="shared" si="3"/>
        <v>BAJA</v>
      </c>
      <c r="I11" s="56">
        <f>'Analisis recursos Bochica'!$G$8</f>
        <v>1</v>
      </c>
      <c r="J11" s="56">
        <f>'Analisis recursos Bochica'!$G$20</f>
        <v>0.6428571428571429</v>
      </c>
      <c r="K11" s="56">
        <f>'Analisis recursos Bochica'!$G$31</f>
        <v>0.41666666666666669</v>
      </c>
      <c r="L11" s="56">
        <f>'Analisis recursos Bochica'!$G$32</f>
        <v>2.0595238095238093</v>
      </c>
      <c r="M11" s="55" t="str">
        <f t="shared" si="4"/>
        <v>BAJA</v>
      </c>
      <c r="N11" s="56">
        <f>'Anal. procesos Bochica'!$G$10</f>
        <v>1</v>
      </c>
      <c r="O11" s="56">
        <f>'Anal. procesos Bochica'!$G$18</f>
        <v>0.83333333333333337</v>
      </c>
      <c r="P11" s="57">
        <f>'Anal. procesos Bochica'!$G$28</f>
        <v>1</v>
      </c>
      <c r="Q11" s="56">
        <f>'Anal. procesos Bochica'!$G$29</f>
        <v>2.8333333333333335</v>
      </c>
      <c r="R11" s="55" t="str">
        <f t="shared" si="5"/>
        <v>BAJA</v>
      </c>
      <c r="S11" s="54"/>
      <c r="T11" s="53"/>
      <c r="U11" s="160"/>
      <c r="V11" s="161"/>
      <c r="W11" s="161"/>
      <c r="X11" s="161"/>
    </row>
    <row r="12" spans="1:24" ht="40.5" customHeight="1" x14ac:dyDescent="0.25">
      <c r="A12" s="2" t="s">
        <v>143</v>
      </c>
      <c r="B12" s="58" t="s">
        <v>117</v>
      </c>
      <c r="C12" s="65" t="str">
        <f t="shared" si="6"/>
        <v>Posible</v>
      </c>
      <c r="D12" s="62">
        <f>'analisis personas Bochica '!$G$13</f>
        <v>0.9285714285714286</v>
      </c>
      <c r="E12" s="56">
        <f>'analisis personas Bochica '!$G$22</f>
        <v>0.875</v>
      </c>
      <c r="F12" s="56">
        <f>'analisis personas Bochica '!$G$32</f>
        <v>0.9</v>
      </c>
      <c r="G12" s="56">
        <f>'analisis personas Bochica '!$G$33</f>
        <v>2.7035714285714287</v>
      </c>
      <c r="H12" s="55" t="str">
        <f t="shared" si="3"/>
        <v>BAJA</v>
      </c>
      <c r="I12" s="56">
        <f>'Analisis recursos Bochica'!$G$8</f>
        <v>1</v>
      </c>
      <c r="J12" s="56">
        <f>'Analisis recursos Bochica'!$G$20</f>
        <v>0.6428571428571429</v>
      </c>
      <c r="K12" s="56">
        <f>'Analisis recursos Bochica'!$G$31</f>
        <v>0.41666666666666669</v>
      </c>
      <c r="L12" s="56">
        <f>'Analisis recursos Bochica'!$G$32</f>
        <v>2.0595238095238093</v>
      </c>
      <c r="M12" s="55" t="str">
        <f t="shared" si="4"/>
        <v>BAJA</v>
      </c>
      <c r="N12" s="56">
        <f>'Anal. procesos Bochica'!$G$10</f>
        <v>1</v>
      </c>
      <c r="O12" s="56">
        <f>'Anal. procesos Bochica'!$G$18</f>
        <v>0.83333333333333337</v>
      </c>
      <c r="P12" s="57">
        <f>'Anal. procesos Bochica'!$G$28</f>
        <v>1</v>
      </c>
      <c r="Q12" s="56">
        <f>'Anal. procesos Bochica'!$G$29</f>
        <v>2.8333333333333335</v>
      </c>
      <c r="R12" s="55" t="str">
        <f t="shared" si="5"/>
        <v>BAJA</v>
      </c>
      <c r="S12" s="54"/>
      <c r="T12" s="53"/>
    </row>
    <row r="13" spans="1:24" ht="40.5" customHeight="1" x14ac:dyDescent="0.25">
      <c r="A13" s="2" t="s">
        <v>153</v>
      </c>
      <c r="B13" s="58" t="s">
        <v>118</v>
      </c>
      <c r="C13" s="65" t="str">
        <f t="shared" ref="C13:C14" si="7">+B13</f>
        <v>Inminente</v>
      </c>
      <c r="D13" s="62">
        <f>'analisis personas Bochica '!$G$13</f>
        <v>0.9285714285714286</v>
      </c>
      <c r="E13" s="56">
        <f>'analisis personas Bochica '!$G$22</f>
        <v>0.875</v>
      </c>
      <c r="F13" s="56">
        <f>'analisis personas Bochica '!$G$32</f>
        <v>0.9</v>
      </c>
      <c r="G13" s="56">
        <f>'analisis personas Bochica '!$G$33</f>
        <v>2.7035714285714287</v>
      </c>
      <c r="H13" s="55" t="str">
        <f t="shared" ref="H13:H14" si="8">IF(G13&lt;=1,"ALTA",IF(G13&lt;=2,"MEDIA","BAJA"))</f>
        <v>BAJA</v>
      </c>
      <c r="I13" s="56">
        <f>'Analisis recursos Bochica'!$G$8</f>
        <v>1</v>
      </c>
      <c r="J13" s="56">
        <f>'Analisis recursos Bochica'!$G$20</f>
        <v>0.6428571428571429</v>
      </c>
      <c r="K13" s="56">
        <f>'Analisis recursos Bochica'!$G$31</f>
        <v>0.41666666666666669</v>
      </c>
      <c r="L13" s="56">
        <f>'Analisis recursos Bochica'!$G$32</f>
        <v>2.0595238095238093</v>
      </c>
      <c r="M13" s="55" t="str">
        <f t="shared" si="0"/>
        <v>BAJA</v>
      </c>
      <c r="N13" s="56">
        <f>'Anal. procesos Bochica'!$G$10</f>
        <v>1</v>
      </c>
      <c r="O13" s="56">
        <f>'Anal. procesos Bochica'!$G$18</f>
        <v>0.83333333333333337</v>
      </c>
      <c r="P13" s="57">
        <f>'Anal. procesos Bochica'!$G$28</f>
        <v>1</v>
      </c>
      <c r="Q13" s="56">
        <f>'Anal. procesos Bochica'!$G$29</f>
        <v>2.8333333333333335</v>
      </c>
      <c r="R13" s="55" t="str">
        <f t="shared" si="1"/>
        <v>BAJA</v>
      </c>
      <c r="S13" s="54"/>
      <c r="T13" s="53"/>
    </row>
    <row r="14" spans="1:24" ht="40.5" customHeight="1" x14ac:dyDescent="0.25">
      <c r="A14" s="2" t="s">
        <v>142</v>
      </c>
      <c r="B14" s="58" t="s">
        <v>120</v>
      </c>
      <c r="C14" s="65" t="str">
        <f t="shared" si="7"/>
        <v>Probable</v>
      </c>
      <c r="D14" s="62">
        <f>'analisis personas Bochica '!$G$13</f>
        <v>0.9285714285714286</v>
      </c>
      <c r="E14" s="56">
        <f>'analisis personas Bochica '!$G$22</f>
        <v>0.875</v>
      </c>
      <c r="F14" s="56">
        <f>'analisis personas Bochica '!$G$32</f>
        <v>0.9</v>
      </c>
      <c r="G14" s="56">
        <f>'analisis personas Bochica '!$G$33</f>
        <v>2.7035714285714287</v>
      </c>
      <c r="H14" s="55" t="str">
        <f t="shared" si="8"/>
        <v>BAJA</v>
      </c>
      <c r="I14" s="56">
        <f>'Analisis recursos Bochica'!$G$8</f>
        <v>1</v>
      </c>
      <c r="J14" s="56">
        <f>'Analisis recursos Bochica'!$G$20</f>
        <v>0.6428571428571429</v>
      </c>
      <c r="K14" s="56">
        <f>'Analisis recursos Bochica'!$G$31</f>
        <v>0.41666666666666669</v>
      </c>
      <c r="L14" s="56">
        <f>'Analisis recursos Bochica'!$G$32</f>
        <v>2.0595238095238093</v>
      </c>
      <c r="M14" s="55" t="str">
        <f t="shared" si="0"/>
        <v>BAJA</v>
      </c>
      <c r="N14" s="56">
        <f>'Anal. procesos Bochica'!$G$10</f>
        <v>1</v>
      </c>
      <c r="O14" s="56">
        <f>'Anal. procesos Bochica'!$G$18</f>
        <v>0.83333333333333337</v>
      </c>
      <c r="P14" s="57">
        <f>'Anal. procesos Bochica'!$G$28</f>
        <v>1</v>
      </c>
      <c r="Q14" s="56">
        <f>'Anal. procesos Bochica'!$G$29</f>
        <v>2.8333333333333335</v>
      </c>
      <c r="R14" s="55" t="str">
        <f t="shared" si="1"/>
        <v>BAJA</v>
      </c>
      <c r="S14" s="54"/>
      <c r="T14" s="53"/>
    </row>
    <row r="15" spans="1:24" ht="40.5" customHeight="1" x14ac:dyDescent="0.25">
      <c r="A15" s="2" t="s">
        <v>154</v>
      </c>
      <c r="B15" s="58" t="s">
        <v>120</v>
      </c>
      <c r="C15" s="65" t="str">
        <f t="shared" ref="C15:C16" si="9">+B15</f>
        <v>Probable</v>
      </c>
      <c r="D15" s="62">
        <f>'analisis personas Bochica '!$G$13</f>
        <v>0.9285714285714286</v>
      </c>
      <c r="E15" s="56">
        <f>'analisis personas Bochica '!$G$22</f>
        <v>0.875</v>
      </c>
      <c r="F15" s="56">
        <f>'analisis personas Bochica '!$G$32</f>
        <v>0.9</v>
      </c>
      <c r="G15" s="56">
        <f>'analisis personas Bochica '!$G$33</f>
        <v>2.7035714285714287</v>
      </c>
      <c r="H15" s="55" t="str">
        <f t="shared" ref="H15:H17" si="10">IF(G15&lt;=1,"ALTA",IF(G15&lt;=2,"MEDIA","BAJA"))</f>
        <v>BAJA</v>
      </c>
      <c r="I15" s="56">
        <f>'Analisis recursos Bochica'!$G$8</f>
        <v>1</v>
      </c>
      <c r="J15" s="56">
        <f>'Analisis recursos Bochica'!$G$20</f>
        <v>0.6428571428571429</v>
      </c>
      <c r="K15" s="56">
        <f>'Analisis recursos Bochica'!$G$31</f>
        <v>0.41666666666666669</v>
      </c>
      <c r="L15" s="56">
        <f>'Analisis recursos Bochica'!$G$32</f>
        <v>2.0595238095238093</v>
      </c>
      <c r="M15" s="55" t="str">
        <f t="shared" ref="M15:M17" si="11">IF(L15&lt;=1,"ALTA",IF(L15&lt;=2,"MEDIA","BAJA"))</f>
        <v>BAJA</v>
      </c>
      <c r="N15" s="56">
        <f>'Anal. procesos Bochica'!$G$10</f>
        <v>1</v>
      </c>
      <c r="O15" s="56">
        <f>'Anal. procesos Bochica'!$G$18</f>
        <v>0.83333333333333337</v>
      </c>
      <c r="P15" s="57">
        <f>'Anal. procesos Bochica'!$G$28</f>
        <v>1</v>
      </c>
      <c r="Q15" s="56">
        <f>'Anal. procesos Bochica'!$G$29</f>
        <v>2.8333333333333335</v>
      </c>
      <c r="R15" s="55" t="str">
        <f t="shared" ref="R15:R17" si="12">IF(Q15&lt;=1,"ALTA",IF(Q15&lt;=2,"MEDIA","BAJA"))</f>
        <v>BAJA</v>
      </c>
      <c r="S15" s="54"/>
      <c r="T15" s="53"/>
    </row>
    <row r="16" spans="1:24" ht="40.5" customHeight="1" x14ac:dyDescent="0.25">
      <c r="A16" s="2" t="s">
        <v>155</v>
      </c>
      <c r="B16" s="58" t="s">
        <v>120</v>
      </c>
      <c r="C16" s="65" t="str">
        <f t="shared" si="9"/>
        <v>Probable</v>
      </c>
      <c r="D16" s="62">
        <f>'analisis personas Bochica '!$G$13</f>
        <v>0.9285714285714286</v>
      </c>
      <c r="E16" s="56">
        <f>'analisis personas Bochica '!$G$22</f>
        <v>0.875</v>
      </c>
      <c r="F16" s="56">
        <f>'analisis personas Bochica '!$G$32</f>
        <v>0.9</v>
      </c>
      <c r="G16" s="56">
        <f>'analisis personas Bochica '!$G$33</f>
        <v>2.7035714285714287</v>
      </c>
      <c r="H16" s="55" t="str">
        <f t="shared" si="10"/>
        <v>BAJA</v>
      </c>
      <c r="I16" s="56">
        <f>'Analisis recursos Bochica'!$G$8</f>
        <v>1</v>
      </c>
      <c r="J16" s="56">
        <f>'Analisis recursos Bochica'!$G$20</f>
        <v>0.6428571428571429</v>
      </c>
      <c r="K16" s="56">
        <f>'Analisis recursos Bochica'!$G$31</f>
        <v>0.41666666666666669</v>
      </c>
      <c r="L16" s="56">
        <f>'Analisis recursos Bochica'!$G$32</f>
        <v>2.0595238095238093</v>
      </c>
      <c r="M16" s="55" t="str">
        <f t="shared" si="11"/>
        <v>BAJA</v>
      </c>
      <c r="N16" s="56">
        <f>'Anal. procesos Bochica'!$G$10</f>
        <v>1</v>
      </c>
      <c r="O16" s="56">
        <f>'Anal. procesos Bochica'!$G$18</f>
        <v>0.83333333333333337</v>
      </c>
      <c r="P16" s="57">
        <f>'Anal. procesos Bochica'!$G$28</f>
        <v>1</v>
      </c>
      <c r="Q16" s="56">
        <f>'Anal. procesos Bochica'!$G$29</f>
        <v>2.8333333333333335</v>
      </c>
      <c r="R16" s="55" t="str">
        <f t="shared" si="12"/>
        <v>BAJA</v>
      </c>
      <c r="S16" s="54"/>
      <c r="T16" s="53"/>
    </row>
    <row r="17" spans="1:20" ht="40.5" customHeight="1" x14ac:dyDescent="0.25">
      <c r="A17" s="2" t="s">
        <v>13</v>
      </c>
      <c r="B17" s="58" t="s">
        <v>120</v>
      </c>
      <c r="C17" s="65" t="str">
        <f>+B17</f>
        <v>Probable</v>
      </c>
      <c r="D17" s="62">
        <f>'analisis personas Bochica '!$G$13</f>
        <v>0.9285714285714286</v>
      </c>
      <c r="E17" s="56">
        <f>'analisis personas Bochica '!$G$22</f>
        <v>0.875</v>
      </c>
      <c r="F17" s="56">
        <f>'analisis personas Bochica '!$G$32</f>
        <v>0.9</v>
      </c>
      <c r="G17" s="56">
        <f>'analisis personas Bochica '!$G$33</f>
        <v>2.7035714285714287</v>
      </c>
      <c r="H17" s="55" t="str">
        <f t="shared" si="10"/>
        <v>BAJA</v>
      </c>
      <c r="I17" s="56">
        <f>'Analisis recursos Bochica'!$G$8</f>
        <v>1</v>
      </c>
      <c r="J17" s="56">
        <f>'Analisis recursos Bochica'!$G$20</f>
        <v>0.6428571428571429</v>
      </c>
      <c r="K17" s="56">
        <f>'Analisis recursos Bochica'!$G$31</f>
        <v>0.41666666666666669</v>
      </c>
      <c r="L17" s="56">
        <f>'Analisis recursos Bochica'!$G$32</f>
        <v>2.0595238095238093</v>
      </c>
      <c r="M17" s="55" t="str">
        <f t="shared" si="11"/>
        <v>BAJA</v>
      </c>
      <c r="N17" s="56">
        <f>'Anal. procesos Bochica'!$G$10</f>
        <v>1</v>
      </c>
      <c r="O17" s="56">
        <f>'Anal. procesos Bochica'!$G$18</f>
        <v>0.83333333333333337</v>
      </c>
      <c r="P17" s="57">
        <f>'Anal. procesos Bochica'!$G$28</f>
        <v>1</v>
      </c>
      <c r="Q17" s="56">
        <f>'Anal. procesos Bochica'!$G$29</f>
        <v>2.8333333333333335</v>
      </c>
      <c r="R17" s="55" t="str">
        <f t="shared" si="12"/>
        <v>BAJA</v>
      </c>
      <c r="S17" s="54"/>
      <c r="T17" s="53"/>
    </row>
    <row r="18" spans="1:20" ht="40.5" customHeight="1" x14ac:dyDescent="0.25"/>
    <row r="19" spans="1:20" ht="30" customHeight="1" x14ac:dyDescent="0.25"/>
    <row r="20" spans="1:20" ht="30" customHeight="1" x14ac:dyDescent="0.25"/>
    <row r="21" spans="1:20" ht="30" customHeight="1" x14ac:dyDescent="0.25"/>
  </sheetData>
  <mergeCells count="9">
    <mergeCell ref="U5:X7"/>
    <mergeCell ref="U9:X11"/>
    <mergeCell ref="A1:T1"/>
    <mergeCell ref="A2:C3"/>
    <mergeCell ref="D2:R2"/>
    <mergeCell ref="S2:T3"/>
    <mergeCell ref="D3:H3"/>
    <mergeCell ref="I3:M3"/>
    <mergeCell ref="N3:R3"/>
  </mergeCells>
  <conditionalFormatting sqref="G5:G10 L5:L10 Q5:Q10 Q12:Q17 L12:L17 G12:G17">
    <cfRule type="cellIs" dxfId="207" priority="136" stopIfTrue="1" operator="lessThanOrEqual">
      <formula>1</formula>
    </cfRule>
    <cfRule type="cellIs" dxfId="206" priority="137" stopIfTrue="1" operator="lessThanOrEqual">
      <formula>2</formula>
    </cfRule>
    <cfRule type="cellIs" dxfId="205" priority="138" stopIfTrue="1" operator="lessThanOrEqual">
      <formula>3</formula>
    </cfRule>
  </conditionalFormatting>
  <conditionalFormatting sqref="C13:C17">
    <cfRule type="cellIs" dxfId="204" priority="124" operator="equal">
      <formula>"""INMINENTE"""</formula>
    </cfRule>
    <cfRule type="cellIs" dxfId="203" priority="125" operator="equal">
      <formula>"""PROBABLE"""</formula>
    </cfRule>
    <cfRule type="cellIs" dxfId="202" priority="126" operator="equal">
      <formula>"""POSIBLE"""</formula>
    </cfRule>
    <cfRule type="cellIs" dxfId="201" priority="127" stopIfTrue="1" operator="equal">
      <formula>"""INMINENTE"""</formula>
    </cfRule>
    <cfRule type="cellIs" dxfId="200" priority="128" stopIfTrue="1" operator="equal">
      <formula>"""PROBABLE"""</formula>
    </cfRule>
    <cfRule type="cellIs" dxfId="199" priority="129" stopIfTrue="1" operator="equal">
      <formula>"""POSIBLE"""</formula>
    </cfRule>
  </conditionalFormatting>
  <conditionalFormatting sqref="C5:C10 C12:C17">
    <cfRule type="cellIs" dxfId="198" priority="121" stopIfTrue="1" operator="equal">
      <formula>"INMINENTE"</formula>
    </cfRule>
    <cfRule type="cellIs" dxfId="197" priority="122" stopIfTrue="1" operator="equal">
      <formula>"PROBABLE"</formula>
    </cfRule>
    <cfRule type="cellIs" dxfId="196" priority="123" stopIfTrue="1" operator="equal">
      <formula>"POSIBLE"</formula>
    </cfRule>
  </conditionalFormatting>
  <conditionalFormatting sqref="C5:C10 C12:C17">
    <cfRule type="cellIs" dxfId="195" priority="118" operator="equal">
      <formula>"INMINENTE"</formula>
    </cfRule>
    <cfRule type="cellIs" dxfId="194" priority="119" operator="equal">
      <formula>"PROBABLE"</formula>
    </cfRule>
    <cfRule type="cellIs" dxfId="193" priority="120" operator="equal">
      <formula>"POSIBLE"</formula>
    </cfRule>
  </conditionalFormatting>
  <conditionalFormatting sqref="H5:H10 M5:M10 R5:R10 R12:R17 M12:M17 H12:H17">
    <cfRule type="cellIs" dxfId="192" priority="115" stopIfTrue="1" operator="equal">
      <formula>"BAJA"</formula>
    </cfRule>
    <cfRule type="cellIs" dxfId="191" priority="116" stopIfTrue="1" operator="equal">
      <formula>"MEDIA"</formula>
    </cfRule>
    <cfRule type="cellIs" dxfId="190" priority="117" stopIfTrue="1" operator="equal">
      <formula>"ALTA"</formula>
    </cfRule>
  </conditionalFormatting>
  <conditionalFormatting sqref="C6">
    <cfRule type="cellIs" dxfId="189" priority="103" operator="equal">
      <formula>"""INMINENTE"""</formula>
    </cfRule>
    <cfRule type="cellIs" dxfId="188" priority="104" operator="equal">
      <formula>"""PROBABLE"""</formula>
    </cfRule>
    <cfRule type="cellIs" dxfId="187" priority="105" operator="equal">
      <formula>"""POSIBLE"""</formula>
    </cfRule>
    <cfRule type="cellIs" dxfId="186" priority="106" stopIfTrue="1" operator="equal">
      <formula>"""INMINENTE"""</formula>
    </cfRule>
    <cfRule type="cellIs" dxfId="185" priority="107" stopIfTrue="1" operator="equal">
      <formula>"""PROBABLE"""</formula>
    </cfRule>
    <cfRule type="cellIs" dxfId="184" priority="108" stopIfTrue="1" operator="equal">
      <formula>"""POSIBLE"""</formula>
    </cfRule>
  </conditionalFormatting>
  <conditionalFormatting sqref="C6">
    <cfRule type="cellIs" dxfId="183" priority="97" operator="equal">
      <formula>"""INMINENTE"""</formula>
    </cfRule>
    <cfRule type="cellIs" dxfId="182" priority="98" operator="equal">
      <formula>"""PROBABLE"""</formula>
    </cfRule>
    <cfRule type="cellIs" dxfId="181" priority="99" operator="equal">
      <formula>"""POSIBLE"""</formula>
    </cfRule>
    <cfRule type="cellIs" dxfId="180" priority="100" stopIfTrue="1" operator="equal">
      <formula>"""INMINENTE"""</formula>
    </cfRule>
    <cfRule type="cellIs" dxfId="179" priority="101" stopIfTrue="1" operator="equal">
      <formula>"""PROBABLE"""</formula>
    </cfRule>
    <cfRule type="cellIs" dxfId="178" priority="102" stopIfTrue="1" operator="equal">
      <formula>"""POSIBLE"""</formula>
    </cfRule>
  </conditionalFormatting>
  <conditionalFormatting sqref="C6">
    <cfRule type="cellIs" dxfId="177" priority="91" operator="equal">
      <formula>"""INMINENTE"""</formula>
    </cfRule>
    <cfRule type="cellIs" dxfId="176" priority="92" operator="equal">
      <formula>"""PROBABLE"""</formula>
    </cfRule>
    <cfRule type="cellIs" dxfId="175" priority="93" operator="equal">
      <formula>"""POSIBLE"""</formula>
    </cfRule>
    <cfRule type="cellIs" dxfId="174" priority="94" stopIfTrue="1" operator="equal">
      <formula>"""INMINENTE"""</formula>
    </cfRule>
    <cfRule type="cellIs" dxfId="173" priority="95" stopIfTrue="1" operator="equal">
      <formula>"""PROBABLE"""</formula>
    </cfRule>
    <cfRule type="cellIs" dxfId="172" priority="96" stopIfTrue="1" operator="equal">
      <formula>"""POSIBLE"""</formula>
    </cfRule>
  </conditionalFormatting>
  <conditionalFormatting sqref="C6">
    <cfRule type="cellIs" dxfId="171" priority="85" operator="equal">
      <formula>"""INMINENTE"""</formula>
    </cfRule>
    <cfRule type="cellIs" dxfId="170" priority="86" operator="equal">
      <formula>"""PROBABLE"""</formula>
    </cfRule>
    <cfRule type="cellIs" dxfId="169" priority="87" operator="equal">
      <formula>"""POSIBLE"""</formula>
    </cfRule>
    <cfRule type="cellIs" dxfId="168" priority="88" stopIfTrue="1" operator="equal">
      <formula>"""INMINENTE"""</formula>
    </cfRule>
    <cfRule type="cellIs" dxfId="167" priority="89" stopIfTrue="1" operator="equal">
      <formula>"""PROBABLE"""</formula>
    </cfRule>
    <cfRule type="cellIs" dxfId="166" priority="90" stopIfTrue="1" operator="equal">
      <formula>"""POSIBLE"""</formula>
    </cfRule>
  </conditionalFormatting>
  <conditionalFormatting sqref="C6">
    <cfRule type="cellIs" dxfId="165" priority="79" operator="equal">
      <formula>"""INMINENTE"""</formula>
    </cfRule>
    <cfRule type="cellIs" dxfId="164" priority="80" operator="equal">
      <formula>"""PROBABLE"""</formula>
    </cfRule>
    <cfRule type="cellIs" dxfId="163" priority="81" operator="equal">
      <formula>"""POSIBLE"""</formula>
    </cfRule>
    <cfRule type="cellIs" dxfId="162" priority="82" stopIfTrue="1" operator="equal">
      <formula>"""INMINENTE"""</formula>
    </cfRule>
    <cfRule type="cellIs" dxfId="161" priority="83" stopIfTrue="1" operator="equal">
      <formula>"""PROBABLE"""</formula>
    </cfRule>
    <cfRule type="cellIs" dxfId="160" priority="84" stopIfTrue="1" operator="equal">
      <formula>"""POSIBLE"""</formula>
    </cfRule>
  </conditionalFormatting>
  <conditionalFormatting sqref="C6">
    <cfRule type="cellIs" dxfId="159" priority="73" operator="equal">
      <formula>"""INMINENTE"""</formula>
    </cfRule>
    <cfRule type="cellIs" dxfId="158" priority="74" operator="equal">
      <formula>"""PROBABLE"""</formula>
    </cfRule>
    <cfRule type="cellIs" dxfId="157" priority="75" operator="equal">
      <formula>"""POSIBLE"""</formula>
    </cfRule>
    <cfRule type="cellIs" dxfId="156" priority="76" stopIfTrue="1" operator="equal">
      <formula>"""INMINENTE"""</formula>
    </cfRule>
    <cfRule type="cellIs" dxfId="155" priority="77" stopIfTrue="1" operator="equal">
      <formula>"""PROBABLE"""</formula>
    </cfRule>
    <cfRule type="cellIs" dxfId="154" priority="78" stopIfTrue="1" operator="equal">
      <formula>"""POSIBLE"""</formula>
    </cfRule>
  </conditionalFormatting>
  <conditionalFormatting sqref="C6">
    <cfRule type="cellIs" dxfId="153" priority="67" operator="equal">
      <formula>"""INMINENTE"""</formula>
    </cfRule>
    <cfRule type="cellIs" dxfId="152" priority="68" operator="equal">
      <formula>"""PROBABLE"""</formula>
    </cfRule>
    <cfRule type="cellIs" dxfId="151" priority="69" operator="equal">
      <formula>"""POSIBLE"""</formula>
    </cfRule>
    <cfRule type="cellIs" dxfId="150" priority="70" stopIfTrue="1" operator="equal">
      <formula>"""INMINENTE"""</formula>
    </cfRule>
    <cfRule type="cellIs" dxfId="149" priority="71" stopIfTrue="1" operator="equal">
      <formula>"""PROBABLE"""</formula>
    </cfRule>
    <cfRule type="cellIs" dxfId="148" priority="72" stopIfTrue="1" operator="equal">
      <formula>"""POSIBLE"""</formula>
    </cfRule>
  </conditionalFormatting>
  <conditionalFormatting sqref="C6">
    <cfRule type="cellIs" dxfId="147" priority="61" operator="equal">
      <formula>"""INMINENTE"""</formula>
    </cfRule>
    <cfRule type="cellIs" dxfId="146" priority="62" operator="equal">
      <formula>"""PROBABLE"""</formula>
    </cfRule>
    <cfRule type="cellIs" dxfId="145" priority="63" operator="equal">
      <formula>"""POSIBLE"""</formula>
    </cfRule>
    <cfRule type="cellIs" dxfId="144" priority="64" stopIfTrue="1" operator="equal">
      <formula>"""INMINENTE"""</formula>
    </cfRule>
    <cfRule type="cellIs" dxfId="143" priority="65" stopIfTrue="1" operator="equal">
      <formula>"""PROBABLE"""</formula>
    </cfRule>
    <cfRule type="cellIs" dxfId="142" priority="66" stopIfTrue="1" operator="equal">
      <formula>"""POSIBLE"""</formula>
    </cfRule>
  </conditionalFormatting>
  <conditionalFormatting sqref="C6">
    <cfRule type="cellIs" dxfId="141" priority="55" operator="equal">
      <formula>"""INMINENTE"""</formula>
    </cfRule>
    <cfRule type="cellIs" dxfId="140" priority="56" operator="equal">
      <formula>"""PROBABLE"""</formula>
    </cfRule>
    <cfRule type="cellIs" dxfId="139" priority="57" operator="equal">
      <formula>"""POSIBLE"""</formula>
    </cfRule>
    <cfRule type="cellIs" dxfId="138" priority="58" stopIfTrue="1" operator="equal">
      <formula>"""INMINENTE"""</formula>
    </cfRule>
    <cfRule type="cellIs" dxfId="137" priority="59" stopIfTrue="1" operator="equal">
      <formula>"""PROBABLE"""</formula>
    </cfRule>
    <cfRule type="cellIs" dxfId="136" priority="60" stopIfTrue="1" operator="equal">
      <formula>"""POSIBLE"""</formula>
    </cfRule>
  </conditionalFormatting>
  <conditionalFormatting sqref="C6">
    <cfRule type="cellIs" dxfId="135" priority="49" operator="equal">
      <formula>"""INMINENTE"""</formula>
    </cfRule>
    <cfRule type="cellIs" dxfId="134" priority="50" operator="equal">
      <formula>"""PROBABLE"""</formula>
    </cfRule>
    <cfRule type="cellIs" dxfId="133" priority="51" operator="equal">
      <formula>"""POSIBLE"""</formula>
    </cfRule>
    <cfRule type="cellIs" dxfId="132" priority="52" stopIfTrue="1" operator="equal">
      <formula>"""INMINENTE"""</formula>
    </cfRule>
    <cfRule type="cellIs" dxfId="131" priority="53" stopIfTrue="1" operator="equal">
      <formula>"""PROBABLE"""</formula>
    </cfRule>
    <cfRule type="cellIs" dxfId="130" priority="54" stopIfTrue="1" operator="equal">
      <formula>"""POSIBLE"""</formula>
    </cfRule>
  </conditionalFormatting>
  <conditionalFormatting sqref="C6">
    <cfRule type="cellIs" dxfId="129" priority="43" operator="equal">
      <formula>"""INMINENTE"""</formula>
    </cfRule>
    <cfRule type="cellIs" dxfId="128" priority="44" operator="equal">
      <formula>"""PROBABLE"""</formula>
    </cfRule>
    <cfRule type="cellIs" dxfId="127" priority="45" operator="equal">
      <formula>"""POSIBLE"""</formula>
    </cfRule>
    <cfRule type="cellIs" dxfId="126" priority="46" stopIfTrue="1" operator="equal">
      <formula>"""INMINENTE"""</formula>
    </cfRule>
    <cfRule type="cellIs" dxfId="125" priority="47" stopIfTrue="1" operator="equal">
      <formula>"""PROBABLE"""</formula>
    </cfRule>
    <cfRule type="cellIs" dxfId="124" priority="48" stopIfTrue="1" operator="equal">
      <formula>"""POSIBLE"""</formula>
    </cfRule>
  </conditionalFormatting>
  <conditionalFormatting sqref="C6">
    <cfRule type="cellIs" dxfId="123" priority="37" operator="equal">
      <formula>"""INMINENTE"""</formula>
    </cfRule>
    <cfRule type="cellIs" dxfId="122" priority="38" operator="equal">
      <formula>"""PROBABLE"""</formula>
    </cfRule>
    <cfRule type="cellIs" dxfId="121" priority="39" operator="equal">
      <formula>"""POSIBLE"""</formula>
    </cfRule>
    <cfRule type="cellIs" dxfId="120" priority="40" stopIfTrue="1" operator="equal">
      <formula>"""INMINENTE"""</formula>
    </cfRule>
    <cfRule type="cellIs" dxfId="119" priority="41" stopIfTrue="1" operator="equal">
      <formula>"""PROBABLE"""</formula>
    </cfRule>
    <cfRule type="cellIs" dxfId="118" priority="42" stopIfTrue="1" operator="equal">
      <formula>"""POSIBLE"""</formula>
    </cfRule>
  </conditionalFormatting>
  <conditionalFormatting sqref="C6">
    <cfRule type="cellIs" dxfId="117" priority="31" operator="equal">
      <formula>"""INMINENTE"""</formula>
    </cfRule>
    <cfRule type="cellIs" dxfId="116" priority="32" operator="equal">
      <formula>"""PROBABLE"""</formula>
    </cfRule>
    <cfRule type="cellIs" dxfId="115" priority="33" operator="equal">
      <formula>"""POSIBLE"""</formula>
    </cfRule>
    <cfRule type="cellIs" dxfId="114" priority="34" stopIfTrue="1" operator="equal">
      <formula>"""INMINENTE"""</formula>
    </cfRule>
    <cfRule type="cellIs" dxfId="113" priority="35" stopIfTrue="1" operator="equal">
      <formula>"""PROBABLE"""</formula>
    </cfRule>
    <cfRule type="cellIs" dxfId="112" priority="36" stopIfTrue="1" operator="equal">
      <formula>"""POSIBLE"""</formula>
    </cfRule>
  </conditionalFormatting>
  <conditionalFormatting sqref="C6">
    <cfRule type="cellIs" dxfId="111" priority="25" operator="equal">
      <formula>"""INMINENTE"""</formula>
    </cfRule>
    <cfRule type="cellIs" dxfId="110" priority="26" operator="equal">
      <formula>"""PROBABLE"""</formula>
    </cfRule>
    <cfRule type="cellIs" dxfId="109" priority="27" operator="equal">
      <formula>"""POSIBLE"""</formula>
    </cfRule>
    <cfRule type="cellIs" dxfId="108" priority="28" stopIfTrue="1" operator="equal">
      <formula>"""INMINENTE"""</formula>
    </cfRule>
    <cfRule type="cellIs" dxfId="107" priority="29" stopIfTrue="1" operator="equal">
      <formula>"""PROBABLE"""</formula>
    </cfRule>
    <cfRule type="cellIs" dxfId="106" priority="30" stopIfTrue="1" operator="equal">
      <formula>"""POSIBLE"""</formula>
    </cfRule>
  </conditionalFormatting>
  <conditionalFormatting sqref="Q11 L11 G11">
    <cfRule type="cellIs" dxfId="105" priority="16" stopIfTrue="1" operator="lessThanOrEqual">
      <formula>1</formula>
    </cfRule>
    <cfRule type="cellIs" dxfId="104" priority="17" stopIfTrue="1" operator="lessThanOrEqual">
      <formula>2</formula>
    </cfRule>
    <cfRule type="cellIs" dxfId="103" priority="18" stopIfTrue="1" operator="lessThanOrEqual">
      <formula>3</formula>
    </cfRule>
  </conditionalFormatting>
  <conditionalFormatting sqref="C11">
    <cfRule type="cellIs" dxfId="102" priority="10" operator="equal">
      <formula>"""INMINENTE"""</formula>
    </cfRule>
    <cfRule type="cellIs" dxfId="101" priority="11" operator="equal">
      <formula>"""PROBABLE"""</formula>
    </cfRule>
    <cfRule type="cellIs" dxfId="100" priority="12" operator="equal">
      <formula>"""POSIBLE"""</formula>
    </cfRule>
    <cfRule type="cellIs" dxfId="99" priority="13" stopIfTrue="1" operator="equal">
      <formula>"""INMINENTE"""</formula>
    </cfRule>
    <cfRule type="cellIs" dxfId="98" priority="14" stopIfTrue="1" operator="equal">
      <formula>"""PROBABLE"""</formula>
    </cfRule>
    <cfRule type="cellIs" dxfId="97" priority="15" stopIfTrue="1" operator="equal">
      <formula>"""POSIBLE"""</formula>
    </cfRule>
  </conditionalFormatting>
  <conditionalFormatting sqref="C11">
    <cfRule type="cellIs" dxfId="96" priority="7" stopIfTrue="1" operator="equal">
      <formula>"INMINENTE"</formula>
    </cfRule>
    <cfRule type="cellIs" dxfId="95" priority="8" stopIfTrue="1" operator="equal">
      <formula>"PROBABLE"</formula>
    </cfRule>
    <cfRule type="cellIs" dxfId="94" priority="9" stopIfTrue="1" operator="equal">
      <formula>"POSIBLE"</formula>
    </cfRule>
  </conditionalFormatting>
  <conditionalFormatting sqref="C11">
    <cfRule type="cellIs" dxfId="93" priority="4" operator="equal">
      <formula>"INMINENTE"</formula>
    </cfRule>
    <cfRule type="cellIs" dxfId="92" priority="5" operator="equal">
      <formula>"PROBABLE"</formula>
    </cfRule>
    <cfRule type="cellIs" dxfId="91" priority="6" operator="equal">
      <formula>"POSIBLE"</formula>
    </cfRule>
  </conditionalFormatting>
  <conditionalFormatting sqref="R11 M11 H11">
    <cfRule type="cellIs" dxfId="90" priority="1" stopIfTrue="1" operator="equal">
      <formula>"BAJA"</formula>
    </cfRule>
    <cfRule type="cellIs" dxfId="89" priority="2" stopIfTrue="1" operator="equal">
      <formula>"MEDIA"</formula>
    </cfRule>
    <cfRule type="cellIs" dxfId="88" priority="3" stopIfTrue="1" operator="equal">
      <formula>"ALTA"</formula>
    </cfRule>
  </conditionalFormatting>
  <pageMargins left="0.7" right="0.7" top="0.75" bottom="0.75" header="0.3" footer="0.3"/>
  <pageSetup paperSize="9"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'varios '!$A$2:$A$4</xm:f>
          </x14:formula1>
          <xm:sqref>B5:B17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
  <sheetViews>
    <sheetView workbookViewId="0">
      <selection activeCell="D4" sqref="D4"/>
    </sheetView>
  </sheetViews>
  <sheetFormatPr baseColWidth="10" defaultColWidth="11.5703125" defaultRowHeight="14.25" x14ac:dyDescent="0.25"/>
  <cols>
    <col min="1" max="1" width="25" style="44" customWidth="1"/>
    <col min="2" max="2" width="50.85546875" style="44" customWidth="1"/>
    <col min="3" max="3" width="20.42578125" style="44" customWidth="1"/>
    <col min="4" max="4" width="44.42578125" style="44" customWidth="1"/>
    <col min="5" max="5" width="24.42578125" style="44" customWidth="1"/>
    <col min="6" max="16384" width="11.5703125" style="44"/>
  </cols>
  <sheetData>
    <row r="1" spans="1:5" ht="96.75" customHeight="1" x14ac:dyDescent="0.25">
      <c r="A1" s="134" t="s">
        <v>160</v>
      </c>
      <c r="B1" s="134"/>
      <c r="C1" s="134"/>
      <c r="D1" s="134"/>
    </row>
    <row r="2" spans="1:5" ht="24.75" customHeight="1" x14ac:dyDescent="0.25">
      <c r="A2" s="167" t="s">
        <v>92</v>
      </c>
      <c r="B2" s="168"/>
      <c r="C2" s="168"/>
      <c r="D2" s="168"/>
    </row>
    <row r="3" spans="1:5" ht="46.5" customHeight="1" x14ac:dyDescent="0.25">
      <c r="A3" s="50" t="s">
        <v>91</v>
      </c>
      <c r="B3" s="50" t="s">
        <v>90</v>
      </c>
      <c r="C3" s="50" t="s">
        <v>89</v>
      </c>
      <c r="D3" s="50" t="s">
        <v>88</v>
      </c>
    </row>
    <row r="4" spans="1:5" ht="48.75" customHeight="1" x14ac:dyDescent="0.25">
      <c r="A4" s="49" t="str">
        <f>'cons. analis. de riesgo Bochica'!A13</f>
        <v>Sars CoV-2 COVID-19</v>
      </c>
      <c r="B4" s="49"/>
      <c r="C4" s="49"/>
      <c r="D4" s="49"/>
      <c r="E4" s="98" t="s">
        <v>166</v>
      </c>
    </row>
    <row r="5" spans="1:5" ht="48.75" customHeight="1" x14ac:dyDescent="0.25">
      <c r="A5" s="49"/>
      <c r="B5" s="49"/>
      <c r="C5" s="49"/>
      <c r="D5" s="49"/>
    </row>
    <row r="6" spans="1:5" ht="48.75" customHeight="1" x14ac:dyDescent="0.25">
      <c r="A6" s="49"/>
      <c r="B6" s="49"/>
      <c r="C6" s="49"/>
      <c r="D6" s="49"/>
    </row>
    <row r="7" spans="1:5" ht="48.75" customHeight="1" x14ac:dyDescent="0.25">
      <c r="A7" s="49"/>
      <c r="B7" s="49"/>
      <c r="C7" s="49"/>
      <c r="D7" s="49"/>
    </row>
    <row r="8" spans="1:5" ht="48.75" customHeight="1" x14ac:dyDescent="0.25">
      <c r="A8" s="49"/>
      <c r="B8" s="49"/>
      <c r="C8" s="49"/>
      <c r="D8" s="49"/>
    </row>
    <row r="9" spans="1:5" ht="48.75" customHeight="1" x14ac:dyDescent="0.25">
      <c r="A9" s="49"/>
      <c r="B9" s="49"/>
      <c r="C9" s="49"/>
      <c r="D9" s="49"/>
    </row>
    <row r="10" spans="1:5" ht="48.75" customHeight="1" x14ac:dyDescent="0.25">
      <c r="A10" s="49"/>
      <c r="B10" s="49"/>
      <c r="C10" s="49"/>
      <c r="D10" s="49"/>
    </row>
    <row r="11" spans="1:5" ht="48.75" customHeight="1" x14ac:dyDescent="0.25">
      <c r="A11" s="48"/>
      <c r="B11" s="47"/>
      <c r="C11" s="46"/>
      <c r="D11" s="46"/>
    </row>
    <row r="12" spans="1:5" ht="48.75" customHeight="1" x14ac:dyDescent="0.25">
      <c r="A12" s="48"/>
      <c r="B12" s="47"/>
      <c r="C12" s="46"/>
      <c r="D12" s="46"/>
    </row>
    <row r="14" spans="1:5" x14ac:dyDescent="0.25">
      <c r="B14" s="45"/>
    </row>
  </sheetData>
  <mergeCells count="2">
    <mergeCell ref="A2:D2"/>
    <mergeCell ref="A1:D1"/>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view="pageBreakPreview" topLeftCell="A7" zoomScale="73" zoomScaleNormal="80" zoomScaleSheetLayoutView="73" workbookViewId="0">
      <selection sqref="A1:G2"/>
    </sheetView>
  </sheetViews>
  <sheetFormatPr baseColWidth="10" defaultColWidth="32.7109375" defaultRowHeight="17.25" x14ac:dyDescent="0.35"/>
  <cols>
    <col min="1" max="1" width="8.140625" style="209" customWidth="1"/>
    <col min="2" max="3" width="20.42578125" style="170" customWidth="1"/>
    <col min="4" max="4" width="25.140625" style="212" bestFit="1" customWidth="1"/>
    <col min="5" max="5" width="76.5703125" style="211" customWidth="1"/>
    <col min="6" max="6" width="19.42578125" style="212" bestFit="1" customWidth="1"/>
    <col min="7" max="7" width="12.140625" style="212" customWidth="1"/>
    <col min="8" max="19" width="32.7109375" style="170"/>
    <col min="20" max="20" width="13.42578125" style="170" bestFit="1" customWidth="1"/>
    <col min="21" max="16384" width="32.7109375" style="170"/>
  </cols>
  <sheetData>
    <row r="1" spans="1:20" x14ac:dyDescent="0.35">
      <c r="A1" s="169" t="s">
        <v>178</v>
      </c>
      <c r="B1" s="169"/>
      <c r="C1" s="169"/>
      <c r="D1" s="169"/>
      <c r="E1" s="169"/>
      <c r="F1" s="169"/>
      <c r="G1" s="169"/>
    </row>
    <row r="2" spans="1:20" ht="100.5" customHeight="1" x14ac:dyDescent="0.35">
      <c r="A2" s="171"/>
      <c r="B2" s="171"/>
      <c r="C2" s="171"/>
      <c r="D2" s="171"/>
      <c r="E2" s="171"/>
      <c r="F2" s="171"/>
      <c r="G2" s="171"/>
      <c r="T2" s="170" t="s">
        <v>179</v>
      </c>
    </row>
    <row r="3" spans="1:20" ht="32.25" customHeight="1" x14ac:dyDescent="0.35">
      <c r="A3" s="172" t="s">
        <v>1</v>
      </c>
      <c r="B3" s="172"/>
      <c r="C3" s="172"/>
      <c r="D3" s="173" t="s">
        <v>180</v>
      </c>
      <c r="E3" s="174" t="s">
        <v>5</v>
      </c>
      <c r="F3" s="173" t="s">
        <v>6</v>
      </c>
      <c r="G3" s="173" t="s">
        <v>7</v>
      </c>
      <c r="T3" s="170" t="s">
        <v>181</v>
      </c>
    </row>
    <row r="4" spans="1:20" ht="18.75" customHeight="1" x14ac:dyDescent="0.35">
      <c r="A4" s="175" t="s">
        <v>182</v>
      </c>
      <c r="B4" s="175"/>
      <c r="C4" s="175"/>
      <c r="D4" s="175"/>
      <c r="E4" s="175"/>
      <c r="F4" s="175"/>
      <c r="G4" s="175"/>
      <c r="T4" s="170" t="s">
        <v>183</v>
      </c>
    </row>
    <row r="5" spans="1:20" ht="103.5" customHeight="1" x14ac:dyDescent="0.35">
      <c r="A5" s="176" t="s">
        <v>184</v>
      </c>
      <c r="B5" s="177" t="s">
        <v>185</v>
      </c>
      <c r="C5" s="177"/>
      <c r="D5" s="178" t="s">
        <v>186</v>
      </c>
      <c r="E5" s="179" t="s">
        <v>187</v>
      </c>
      <c r="F5" s="180" t="s">
        <v>181</v>
      </c>
      <c r="G5" s="178" t="str">
        <f>+F5</f>
        <v>PROBABLE</v>
      </c>
    </row>
    <row r="6" spans="1:20" ht="113.25" customHeight="1" x14ac:dyDescent="0.35">
      <c r="A6" s="181" t="s">
        <v>188</v>
      </c>
      <c r="B6" s="177" t="s">
        <v>189</v>
      </c>
      <c r="C6" s="177"/>
      <c r="D6" s="178" t="s">
        <v>186</v>
      </c>
      <c r="E6" s="182" t="s">
        <v>190</v>
      </c>
      <c r="F6" s="183" t="s">
        <v>179</v>
      </c>
      <c r="G6" s="184" t="str">
        <f>+F6</f>
        <v>POSIBLE</v>
      </c>
    </row>
    <row r="7" spans="1:20" ht="90" customHeight="1" x14ac:dyDescent="0.35">
      <c r="A7" s="181"/>
      <c r="B7" s="177" t="s">
        <v>191</v>
      </c>
      <c r="C7" s="177"/>
      <c r="D7" s="178" t="s">
        <v>186</v>
      </c>
      <c r="E7" s="185"/>
      <c r="F7" s="183" t="s">
        <v>179</v>
      </c>
      <c r="G7" s="184" t="str">
        <f>+F7</f>
        <v>POSIBLE</v>
      </c>
    </row>
    <row r="8" spans="1:20" ht="69.75" customHeight="1" x14ac:dyDescent="0.35">
      <c r="A8" s="181"/>
      <c r="B8" s="177" t="s">
        <v>192</v>
      </c>
      <c r="C8" s="177"/>
      <c r="D8" s="178" t="s">
        <v>186</v>
      </c>
      <c r="E8" s="186"/>
      <c r="F8" s="180" t="s">
        <v>179</v>
      </c>
      <c r="G8" s="178" t="str">
        <f>+F8</f>
        <v>POSIBLE</v>
      </c>
    </row>
    <row r="9" spans="1:20" ht="36" customHeight="1" x14ac:dyDescent="0.35">
      <c r="A9" s="187"/>
      <c r="B9" s="188" t="s">
        <v>193</v>
      </c>
      <c r="C9" s="189"/>
      <c r="D9" s="178" t="s">
        <v>194</v>
      </c>
      <c r="E9" s="190" t="s">
        <v>195</v>
      </c>
      <c r="F9" s="180" t="s">
        <v>181</v>
      </c>
      <c r="G9" s="178" t="str">
        <f>+F9</f>
        <v>PROBABLE</v>
      </c>
    </row>
    <row r="10" spans="1:20" ht="19.5" customHeight="1" x14ac:dyDescent="0.35">
      <c r="A10" s="175" t="s">
        <v>196</v>
      </c>
      <c r="B10" s="191"/>
      <c r="C10" s="191"/>
      <c r="D10" s="191"/>
      <c r="E10" s="191"/>
      <c r="F10" s="191"/>
      <c r="G10" s="191"/>
    </row>
    <row r="11" spans="1:20" ht="72" customHeight="1" x14ac:dyDescent="0.35">
      <c r="A11" s="192" t="s">
        <v>197</v>
      </c>
      <c r="B11" s="177" t="s">
        <v>155</v>
      </c>
      <c r="C11" s="177"/>
      <c r="D11" s="180" t="s">
        <v>194</v>
      </c>
      <c r="E11" s="182" t="s">
        <v>198</v>
      </c>
      <c r="F11" s="180" t="s">
        <v>179</v>
      </c>
      <c r="G11" s="178" t="str">
        <f t="shared" ref="G11:G20" si="0">+F11</f>
        <v>POSIBLE</v>
      </c>
    </row>
    <row r="12" spans="1:20" ht="44.25" customHeight="1" x14ac:dyDescent="0.35">
      <c r="A12" s="192"/>
      <c r="B12" s="188" t="s">
        <v>199</v>
      </c>
      <c r="C12" s="189"/>
      <c r="D12" s="180" t="s">
        <v>200</v>
      </c>
      <c r="E12" s="186"/>
      <c r="F12" s="180" t="s">
        <v>179</v>
      </c>
      <c r="G12" s="178" t="str">
        <f t="shared" si="0"/>
        <v>POSIBLE</v>
      </c>
    </row>
    <row r="13" spans="1:20" ht="151.5" customHeight="1" x14ac:dyDescent="0.35">
      <c r="A13" s="192"/>
      <c r="B13" s="177" t="s">
        <v>201</v>
      </c>
      <c r="C13" s="177"/>
      <c r="D13" s="180" t="s">
        <v>194</v>
      </c>
      <c r="E13" s="193" t="s">
        <v>202</v>
      </c>
      <c r="F13" s="180" t="s">
        <v>181</v>
      </c>
      <c r="G13" s="178" t="str">
        <f t="shared" si="0"/>
        <v>PROBABLE</v>
      </c>
    </row>
    <row r="14" spans="1:20" ht="89.25" customHeight="1" x14ac:dyDescent="0.35">
      <c r="A14" s="194"/>
      <c r="B14" s="188" t="s">
        <v>203</v>
      </c>
      <c r="C14" s="189"/>
      <c r="D14" s="195" t="s">
        <v>194</v>
      </c>
      <c r="E14" s="196" t="s">
        <v>204</v>
      </c>
      <c r="F14" s="180" t="s">
        <v>179</v>
      </c>
      <c r="G14" s="178" t="str">
        <f t="shared" si="0"/>
        <v>POSIBLE</v>
      </c>
    </row>
    <row r="15" spans="1:20" ht="63" customHeight="1" x14ac:dyDescent="0.35">
      <c r="A15" s="197" t="s">
        <v>205</v>
      </c>
      <c r="B15" s="198" t="s">
        <v>206</v>
      </c>
      <c r="C15" s="199"/>
      <c r="D15" s="178" t="s">
        <v>194</v>
      </c>
      <c r="E15" s="196" t="s">
        <v>207</v>
      </c>
      <c r="F15" s="178" t="s">
        <v>179</v>
      </c>
      <c r="G15" s="178" t="str">
        <f t="shared" si="0"/>
        <v>POSIBLE</v>
      </c>
    </row>
    <row r="16" spans="1:20" ht="39" customHeight="1" x14ac:dyDescent="0.35">
      <c r="A16" s="200"/>
      <c r="B16" s="201" t="s">
        <v>208</v>
      </c>
      <c r="C16" s="202"/>
      <c r="D16" s="178" t="s">
        <v>194</v>
      </c>
      <c r="E16" s="196" t="s">
        <v>209</v>
      </c>
      <c r="F16" s="178" t="s">
        <v>179</v>
      </c>
      <c r="G16" s="178" t="str">
        <f t="shared" si="0"/>
        <v>POSIBLE</v>
      </c>
    </row>
    <row r="17" spans="1:7" ht="45.75" customHeight="1" x14ac:dyDescent="0.35">
      <c r="A17" s="200"/>
      <c r="B17" s="198" t="s">
        <v>210</v>
      </c>
      <c r="C17" s="199"/>
      <c r="D17" s="178" t="s">
        <v>194</v>
      </c>
      <c r="E17" s="196" t="s">
        <v>211</v>
      </c>
      <c r="F17" s="178" t="s">
        <v>179</v>
      </c>
      <c r="G17" s="178" t="str">
        <f t="shared" si="0"/>
        <v>POSIBLE</v>
      </c>
    </row>
    <row r="18" spans="1:7" ht="45.75" customHeight="1" x14ac:dyDescent="0.35">
      <c r="A18" s="200"/>
      <c r="B18" s="198" t="s">
        <v>212</v>
      </c>
      <c r="C18" s="199"/>
      <c r="D18" s="178" t="s">
        <v>213</v>
      </c>
      <c r="E18" s="196" t="s">
        <v>214</v>
      </c>
      <c r="F18" s="178" t="s">
        <v>179</v>
      </c>
      <c r="G18" s="178" t="str">
        <f t="shared" si="0"/>
        <v>POSIBLE</v>
      </c>
    </row>
    <row r="19" spans="1:7" ht="45.75" customHeight="1" x14ac:dyDescent="0.35">
      <c r="A19" s="200"/>
      <c r="B19" s="198" t="s">
        <v>215</v>
      </c>
      <c r="C19" s="199"/>
      <c r="D19" s="178" t="s">
        <v>194</v>
      </c>
      <c r="E19" s="196" t="s">
        <v>216</v>
      </c>
      <c r="F19" s="178" t="s">
        <v>179</v>
      </c>
      <c r="G19" s="178" t="str">
        <f t="shared" si="0"/>
        <v>POSIBLE</v>
      </c>
    </row>
    <row r="20" spans="1:7" ht="59.25" customHeight="1" x14ac:dyDescent="0.35">
      <c r="A20" s="200" t="s">
        <v>217</v>
      </c>
      <c r="B20" s="188" t="s">
        <v>218</v>
      </c>
      <c r="C20" s="189"/>
      <c r="D20" s="180" t="s">
        <v>194</v>
      </c>
      <c r="E20" s="193" t="s">
        <v>219</v>
      </c>
      <c r="F20" s="178" t="s">
        <v>179</v>
      </c>
      <c r="G20" s="178" t="str">
        <f t="shared" si="0"/>
        <v>POSIBLE</v>
      </c>
    </row>
    <row r="21" spans="1:7" x14ac:dyDescent="0.35">
      <c r="A21" s="191" t="s">
        <v>220</v>
      </c>
      <c r="B21" s="191"/>
      <c r="C21" s="191"/>
      <c r="D21" s="191"/>
      <c r="E21" s="191"/>
      <c r="F21" s="191"/>
      <c r="G21" s="191"/>
    </row>
    <row r="22" spans="1:7" x14ac:dyDescent="0.35">
      <c r="A22" s="203" t="s">
        <v>220</v>
      </c>
      <c r="B22" s="204" t="s">
        <v>221</v>
      </c>
      <c r="C22" s="205" t="s">
        <v>222</v>
      </c>
      <c r="D22" s="180" t="s">
        <v>213</v>
      </c>
      <c r="E22" s="193" t="s">
        <v>223</v>
      </c>
      <c r="F22" s="180" t="s">
        <v>179</v>
      </c>
      <c r="G22" s="178" t="str">
        <f>+F22</f>
        <v>POSIBLE</v>
      </c>
    </row>
    <row r="23" spans="1:7" x14ac:dyDescent="0.35">
      <c r="A23" s="206"/>
      <c r="B23" s="207"/>
      <c r="C23" s="205" t="s">
        <v>224</v>
      </c>
      <c r="D23" s="180" t="s">
        <v>225</v>
      </c>
      <c r="E23" s="196" t="s">
        <v>226</v>
      </c>
      <c r="F23" s="180" t="s">
        <v>181</v>
      </c>
      <c r="G23" s="178" t="str">
        <f>+F23</f>
        <v>PROBABLE</v>
      </c>
    </row>
    <row r="24" spans="1:7" ht="31.5" customHeight="1" x14ac:dyDescent="0.35">
      <c r="A24" s="208"/>
      <c r="B24" s="207"/>
      <c r="C24" s="205" t="s">
        <v>227</v>
      </c>
      <c r="D24" s="180" t="s">
        <v>194</v>
      </c>
      <c r="E24" s="196" t="s">
        <v>228</v>
      </c>
      <c r="F24" s="180" t="s">
        <v>179</v>
      </c>
      <c r="G24" s="178" t="str">
        <f>+F24</f>
        <v>POSIBLE</v>
      </c>
    </row>
    <row r="26" spans="1:7" x14ac:dyDescent="0.35">
      <c r="D26" s="210"/>
    </row>
  </sheetData>
  <mergeCells count="25">
    <mergeCell ref="A22:A24"/>
    <mergeCell ref="B22:B24"/>
    <mergeCell ref="B15:C15"/>
    <mergeCell ref="B17:C17"/>
    <mergeCell ref="B18:C18"/>
    <mergeCell ref="B19:C19"/>
    <mergeCell ref="B20:C20"/>
    <mergeCell ref="A21:G21"/>
    <mergeCell ref="B9:C9"/>
    <mergeCell ref="A10:G10"/>
    <mergeCell ref="A11:A14"/>
    <mergeCell ref="B11:C11"/>
    <mergeCell ref="E11:E12"/>
    <mergeCell ref="B12:C12"/>
    <mergeCell ref="B13:C13"/>
    <mergeCell ref="B14:C14"/>
    <mergeCell ref="A1:G2"/>
    <mergeCell ref="A3:C3"/>
    <mergeCell ref="A4:G4"/>
    <mergeCell ref="B5:C5"/>
    <mergeCell ref="A6:A8"/>
    <mergeCell ref="B6:C6"/>
    <mergeCell ref="E6:E8"/>
    <mergeCell ref="B7:C7"/>
    <mergeCell ref="B8:C8"/>
  </mergeCells>
  <conditionalFormatting sqref="G5:G9 G11:G19 G22:G24">
    <cfRule type="cellIs" dxfId="87" priority="4" operator="equal">
      <formula>"INMINENTE"</formula>
    </cfRule>
    <cfRule type="cellIs" dxfId="86" priority="5" operator="equal">
      <formula>"PROBABLE"</formula>
    </cfRule>
    <cfRule type="cellIs" dxfId="85" priority="6" operator="equal">
      <formula>"POSIBLE"</formula>
    </cfRule>
  </conditionalFormatting>
  <conditionalFormatting sqref="G20">
    <cfRule type="cellIs" dxfId="84" priority="1" operator="equal">
      <formula>"INMINENTE"</formula>
    </cfRule>
    <cfRule type="cellIs" dxfId="83" priority="2" operator="equal">
      <formula>"PROBABLE"</formula>
    </cfRule>
    <cfRule type="cellIs" dxfId="82" priority="3" operator="equal">
      <formula>"POSIBLE"</formula>
    </cfRule>
  </conditionalFormatting>
  <dataValidations count="1">
    <dataValidation type="list" allowBlank="1" showInputMessage="1" showErrorMessage="1" sqref="F5:F9 F22:F24 F11:F14">
      <formula1>$T$2:$T$4</formula1>
    </dataValidation>
  </dataValidations>
  <pageMargins left="0.70866141732283472" right="0.70866141732283472" top="0.74803149606299213" bottom="0.74803149606299213" header="0.31496062992125984" footer="0.31496062992125984"/>
  <pageSetup scale="40" orientation="portrait" r:id="rId1"/>
  <rowBreaks count="2" manualBreakCount="2">
    <brk id="9" max="7" man="1"/>
    <brk id="20" max="7" man="1"/>
  </rowBreaks>
  <colBreaks count="1" manualBreakCount="1">
    <brk id="7" max="64"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5"/>
  <sheetViews>
    <sheetView view="pageBreakPreview" topLeftCell="C5" zoomScale="80" zoomScaleNormal="55" zoomScaleSheetLayoutView="80" workbookViewId="0">
      <selection activeCell="P24" sqref="P24"/>
    </sheetView>
  </sheetViews>
  <sheetFormatPr baseColWidth="10" defaultRowHeight="17.25" x14ac:dyDescent="0.35"/>
  <cols>
    <col min="1" max="1" width="6.7109375" style="210" customWidth="1"/>
    <col min="2" max="2" width="67.140625" style="210" customWidth="1"/>
    <col min="3" max="4" width="5.7109375" style="210" customWidth="1"/>
    <col min="5" max="5" width="13.5703125" style="210" customWidth="1"/>
    <col min="6" max="6" width="21.140625" style="210" bestFit="1" customWidth="1"/>
    <col min="7" max="7" width="42.85546875" style="210" customWidth="1"/>
    <col min="8" max="16384" width="11.42578125" style="210"/>
  </cols>
  <sheetData>
    <row r="1" spans="1:7" s="170" customFormat="1" ht="50.25" customHeight="1" x14ac:dyDescent="0.35">
      <c r="A1" s="213" t="s">
        <v>115</v>
      </c>
      <c r="B1" s="213"/>
      <c r="C1" s="213"/>
      <c r="D1" s="213"/>
      <c r="E1" s="213"/>
      <c r="F1" s="213"/>
      <c r="G1" s="213"/>
    </row>
    <row r="2" spans="1:7" s="170" customFormat="1" ht="73.5" customHeight="1" thickBot="1" x14ac:dyDescent="0.4">
      <c r="A2" s="213"/>
      <c r="B2" s="213"/>
      <c r="C2" s="213"/>
      <c r="D2" s="213"/>
      <c r="E2" s="213"/>
      <c r="F2" s="213"/>
      <c r="G2" s="213"/>
    </row>
    <row r="3" spans="1:7" ht="17.25" customHeight="1" x14ac:dyDescent="0.35">
      <c r="A3" s="214" t="s">
        <v>113</v>
      </c>
      <c r="B3" s="215" t="s">
        <v>29</v>
      </c>
      <c r="C3" s="216" t="s">
        <v>28</v>
      </c>
      <c r="D3" s="216"/>
      <c r="E3" s="216"/>
      <c r="F3" s="217" t="s">
        <v>6</v>
      </c>
      <c r="G3" s="218" t="s">
        <v>27</v>
      </c>
    </row>
    <row r="4" spans="1:7" ht="21" customHeight="1" x14ac:dyDescent="0.35">
      <c r="A4" s="219"/>
      <c r="B4" s="220"/>
      <c r="C4" s="221" t="s">
        <v>26</v>
      </c>
      <c r="D4" s="221" t="s">
        <v>24</v>
      </c>
      <c r="E4" s="221" t="s">
        <v>25</v>
      </c>
      <c r="F4" s="222"/>
      <c r="G4" s="223"/>
    </row>
    <row r="5" spans="1:7" ht="17.25" customHeight="1" x14ac:dyDescent="0.35">
      <c r="A5" s="219"/>
      <c r="B5" s="224" t="s">
        <v>109</v>
      </c>
      <c r="C5" s="224"/>
      <c r="D5" s="224"/>
      <c r="E5" s="224"/>
      <c r="F5" s="224"/>
      <c r="G5" s="225"/>
    </row>
    <row r="6" spans="1:7" ht="34.5" x14ac:dyDescent="0.35">
      <c r="A6" s="219"/>
      <c r="B6" s="193" t="s">
        <v>229</v>
      </c>
      <c r="C6" s="180" t="s">
        <v>121</v>
      </c>
      <c r="D6" s="180"/>
      <c r="E6" s="180"/>
      <c r="F6" s="226">
        <f>IF(C6="x",1,IF(D6="x",0,IF(E6="x",0.5,"NA")))</f>
        <v>1</v>
      </c>
      <c r="G6" s="227" t="s">
        <v>230</v>
      </c>
    </row>
    <row r="7" spans="1:7" ht="34.5" x14ac:dyDescent="0.35">
      <c r="A7" s="219"/>
      <c r="B7" s="193" t="s">
        <v>231</v>
      </c>
      <c r="C7" s="180" t="s">
        <v>121</v>
      </c>
      <c r="D7" s="180"/>
      <c r="E7" s="180"/>
      <c r="F7" s="226">
        <f>IF(C7="x",1,IF(D7="x",0,IF(E7="x",0.5,"NA")))</f>
        <v>1</v>
      </c>
      <c r="G7" s="227" t="s">
        <v>232</v>
      </c>
    </row>
    <row r="8" spans="1:7" ht="32.25" customHeight="1" x14ac:dyDescent="0.35">
      <c r="A8" s="219"/>
      <c r="B8" s="193" t="s">
        <v>233</v>
      </c>
      <c r="C8" s="180" t="s">
        <v>121</v>
      </c>
      <c r="D8" s="180"/>
      <c r="E8" s="180"/>
      <c r="F8" s="226">
        <f t="shared" ref="F8:F13" si="0">IF(C8="x",1,IF(D8="x",0,IF(E8="x",0.5,"NA")))</f>
        <v>1</v>
      </c>
      <c r="G8" s="227" t="s">
        <v>234</v>
      </c>
    </row>
    <row r="9" spans="1:7" ht="27" customHeight="1" x14ac:dyDescent="0.35">
      <c r="A9" s="219"/>
      <c r="B9" s="193" t="s">
        <v>235</v>
      </c>
      <c r="C9" s="180" t="s">
        <v>121</v>
      </c>
      <c r="D9" s="180"/>
      <c r="E9" s="180"/>
      <c r="F9" s="226">
        <f t="shared" si="0"/>
        <v>1</v>
      </c>
      <c r="G9" s="227" t="s">
        <v>232</v>
      </c>
    </row>
    <row r="10" spans="1:7" ht="34.5" x14ac:dyDescent="0.35">
      <c r="A10" s="219"/>
      <c r="B10" s="193" t="s">
        <v>236</v>
      </c>
      <c r="C10" s="180" t="s">
        <v>121</v>
      </c>
      <c r="D10" s="180"/>
      <c r="E10" s="180"/>
      <c r="F10" s="226">
        <f t="shared" si="0"/>
        <v>1</v>
      </c>
      <c r="G10" s="227" t="s">
        <v>237</v>
      </c>
    </row>
    <row r="11" spans="1:7" ht="34.5" customHeight="1" x14ac:dyDescent="0.35">
      <c r="A11" s="219"/>
      <c r="B11" s="193" t="s">
        <v>238</v>
      </c>
      <c r="C11" s="180" t="s">
        <v>121</v>
      </c>
      <c r="D11" s="180"/>
      <c r="E11" s="180"/>
      <c r="F11" s="226">
        <f t="shared" si="0"/>
        <v>1</v>
      </c>
      <c r="G11" s="227" t="s">
        <v>239</v>
      </c>
    </row>
    <row r="12" spans="1:7" ht="34.5" x14ac:dyDescent="0.35">
      <c r="A12" s="219"/>
      <c r="B12" s="193" t="s">
        <v>240</v>
      </c>
      <c r="C12" s="180" t="s">
        <v>121</v>
      </c>
      <c r="D12" s="180"/>
      <c r="E12" s="180"/>
      <c r="F12" s="226">
        <f t="shared" si="0"/>
        <v>1</v>
      </c>
      <c r="G12" s="227" t="s">
        <v>232</v>
      </c>
    </row>
    <row r="13" spans="1:7" ht="34.5" x14ac:dyDescent="0.35">
      <c r="A13" s="219"/>
      <c r="B13" s="193" t="s">
        <v>241</v>
      </c>
      <c r="C13" s="180"/>
      <c r="D13" s="180"/>
      <c r="E13" s="180" t="s">
        <v>121</v>
      </c>
      <c r="F13" s="226">
        <f t="shared" si="0"/>
        <v>0.5</v>
      </c>
      <c r="G13" s="227" t="s">
        <v>242</v>
      </c>
    </row>
    <row r="14" spans="1:7" x14ac:dyDescent="0.35">
      <c r="A14" s="219"/>
      <c r="B14" s="228" t="s">
        <v>243</v>
      </c>
      <c r="C14" s="228"/>
      <c r="D14" s="228"/>
      <c r="E14" s="228"/>
      <c r="F14" s="229">
        <f>AVERAGE(F6:F13)</f>
        <v>0.9375</v>
      </c>
      <c r="G14" s="230" t="str">
        <f>IF(F14&lt;=0.33,"MALO",IF(F14&lt;=0.67,"REGULAR","BUENO"))</f>
        <v>BUENO</v>
      </c>
    </row>
    <row r="15" spans="1:7" x14ac:dyDescent="0.35">
      <c r="A15" s="219"/>
      <c r="B15" s="224" t="s">
        <v>108</v>
      </c>
      <c r="C15" s="224"/>
      <c r="D15" s="224"/>
      <c r="E15" s="224"/>
      <c r="F15" s="224"/>
      <c r="G15" s="225"/>
    </row>
    <row r="16" spans="1:7" ht="34.5" x14ac:dyDescent="0.35">
      <c r="A16" s="219"/>
      <c r="B16" s="193" t="s">
        <v>244</v>
      </c>
      <c r="C16" s="180" t="s">
        <v>121</v>
      </c>
      <c r="D16" s="180"/>
      <c r="E16" s="180"/>
      <c r="F16" s="226">
        <f>IF(C16="x",1,IF(D16="x",0,IF(E16="x",0.5,"NA")))</f>
        <v>1</v>
      </c>
      <c r="G16" s="227" t="s">
        <v>245</v>
      </c>
    </row>
    <row r="17" spans="1:7" ht="51.75" x14ac:dyDescent="0.35">
      <c r="A17" s="219"/>
      <c r="B17" s="193" t="s">
        <v>246</v>
      </c>
      <c r="C17" s="180" t="s">
        <v>121</v>
      </c>
      <c r="D17" s="180"/>
      <c r="E17" s="180"/>
      <c r="F17" s="226">
        <f>IF(C17="x",1,IF(D17="x",0,IF(E17="x",0.5,"NA")))</f>
        <v>1</v>
      </c>
      <c r="G17" s="231" t="s">
        <v>247</v>
      </c>
    </row>
    <row r="18" spans="1:7" ht="34.5" x14ac:dyDescent="0.35">
      <c r="A18" s="219"/>
      <c r="B18" s="193" t="s">
        <v>248</v>
      </c>
      <c r="C18" s="180" t="s">
        <v>121</v>
      </c>
      <c r="D18" s="180"/>
      <c r="E18" s="180"/>
      <c r="F18" s="226">
        <f>IF(C18="x",1,IF(D18="x",0,IF(E18="x",0.5,"NA")))</f>
        <v>1</v>
      </c>
      <c r="G18" s="231"/>
    </row>
    <row r="19" spans="1:7" ht="34.5" x14ac:dyDescent="0.35">
      <c r="A19" s="219"/>
      <c r="B19" s="193" t="s">
        <v>249</v>
      </c>
      <c r="C19" s="180"/>
      <c r="D19" s="180" t="s">
        <v>121</v>
      </c>
      <c r="E19" s="180"/>
      <c r="F19" s="226">
        <f>IF(C19="x",1,IF(D19="x",0,IF(E19="x",0.5,"NA")))</f>
        <v>0</v>
      </c>
      <c r="G19" s="227" t="s">
        <v>250</v>
      </c>
    </row>
    <row r="20" spans="1:7" x14ac:dyDescent="0.35">
      <c r="A20" s="219"/>
      <c r="B20" s="228" t="s">
        <v>251</v>
      </c>
      <c r="C20" s="228"/>
      <c r="D20" s="228"/>
      <c r="E20" s="228"/>
      <c r="F20" s="229">
        <f>AVERAGE(F16:F19)</f>
        <v>0.75</v>
      </c>
      <c r="G20" s="230" t="str">
        <f>IF(F20&lt;=0.33,"MALO",IF(F20&lt;=0.67,"REGULAR","BUENO"))</f>
        <v>BUENO</v>
      </c>
    </row>
    <row r="21" spans="1:7" x14ac:dyDescent="0.35">
      <c r="A21" s="219"/>
      <c r="B21" s="224" t="s">
        <v>107</v>
      </c>
      <c r="C21" s="224"/>
      <c r="D21" s="224"/>
      <c r="E21" s="224"/>
      <c r="F21" s="224"/>
      <c r="G21" s="225"/>
    </row>
    <row r="22" spans="1:7" ht="40.5" customHeight="1" x14ac:dyDescent="0.35">
      <c r="A22" s="219"/>
      <c r="B22" s="193" t="s">
        <v>252</v>
      </c>
      <c r="C22" s="180" t="s">
        <v>121</v>
      </c>
      <c r="D22" s="180"/>
      <c r="E22" s="180"/>
      <c r="F22" s="226">
        <f>IF(C22="x",1,IF(D22="x",0,IF(E22="x",0.5,"NA")))</f>
        <v>1</v>
      </c>
      <c r="G22" s="231" t="s">
        <v>253</v>
      </c>
    </row>
    <row r="23" spans="1:7" ht="87" customHeight="1" x14ac:dyDescent="0.35">
      <c r="A23" s="219"/>
      <c r="B23" s="193" t="s">
        <v>254</v>
      </c>
      <c r="C23" s="180"/>
      <c r="D23" s="180"/>
      <c r="E23" s="180" t="s">
        <v>121</v>
      </c>
      <c r="F23" s="226">
        <f>IF(C23="x",1,IF(D23="x",0,IF(E23="x",0.5,"NA")))</f>
        <v>0.5</v>
      </c>
      <c r="G23" s="231" t="s">
        <v>255</v>
      </c>
    </row>
    <row r="24" spans="1:7" ht="114.75" customHeight="1" x14ac:dyDescent="0.35">
      <c r="A24" s="219"/>
      <c r="B24" s="193" t="s">
        <v>256</v>
      </c>
      <c r="C24" s="180" t="s">
        <v>121</v>
      </c>
      <c r="D24" s="180"/>
      <c r="E24" s="180"/>
      <c r="F24" s="226">
        <f>IF(C24="x",1,IF(D24="x",0,IF(E24="x",0.5,"NA")))</f>
        <v>1</v>
      </c>
      <c r="G24" s="231" t="s">
        <v>257</v>
      </c>
    </row>
    <row r="25" spans="1:7" x14ac:dyDescent="0.35">
      <c r="A25" s="219"/>
      <c r="B25" s="228" t="s">
        <v>258</v>
      </c>
      <c r="C25" s="228"/>
      <c r="D25" s="228"/>
      <c r="E25" s="228"/>
      <c r="F25" s="229">
        <f>AVERAGE(F22:F24)</f>
        <v>0.83333333333333337</v>
      </c>
      <c r="G25" s="230" t="str">
        <f>IF(F25&lt;=0.33,"MALO",IF(F25&lt;=0.67,"REGULAR","BUENO"))</f>
        <v>BUENO</v>
      </c>
    </row>
    <row r="26" spans="1:7" ht="18" thickBot="1" x14ac:dyDescent="0.4">
      <c r="A26" s="232"/>
      <c r="B26" s="233" t="s">
        <v>259</v>
      </c>
      <c r="C26" s="233"/>
      <c r="D26" s="233"/>
      <c r="E26" s="233"/>
      <c r="F26" s="234">
        <f>F14+F20+F25</f>
        <v>2.5208333333333335</v>
      </c>
      <c r="G26" s="235" t="str">
        <f>IF(F26&lt;=1,"ALTA",IF(F26&lt;=2,"MEDIA","BAJA"))</f>
        <v>BAJA</v>
      </c>
    </row>
    <row r="27" spans="1:7" x14ac:dyDescent="0.35">
      <c r="A27" s="214"/>
      <c r="B27" s="236" t="s">
        <v>29</v>
      </c>
      <c r="C27" s="236" t="s">
        <v>28</v>
      </c>
      <c r="D27" s="236"/>
      <c r="E27" s="236"/>
      <c r="F27" s="236" t="s">
        <v>6</v>
      </c>
      <c r="G27" s="237" t="s">
        <v>27</v>
      </c>
    </row>
    <row r="28" spans="1:7" x14ac:dyDescent="0.35">
      <c r="A28" s="219"/>
      <c r="B28" s="238"/>
      <c r="C28" s="239" t="s">
        <v>26</v>
      </c>
      <c r="D28" s="239" t="s">
        <v>24</v>
      </c>
      <c r="E28" s="239" t="s">
        <v>25</v>
      </c>
      <c r="F28" s="238"/>
      <c r="G28" s="240"/>
    </row>
    <row r="29" spans="1:7" x14ac:dyDescent="0.35">
      <c r="A29" s="219"/>
      <c r="B29" s="224" t="s">
        <v>260</v>
      </c>
      <c r="C29" s="224"/>
      <c r="D29" s="224"/>
      <c r="E29" s="224"/>
      <c r="F29" s="224"/>
      <c r="G29" s="225"/>
    </row>
    <row r="30" spans="1:7" x14ac:dyDescent="0.35">
      <c r="A30" s="219"/>
      <c r="B30" s="241" t="s">
        <v>261</v>
      </c>
      <c r="C30" s="180" t="s">
        <v>121</v>
      </c>
      <c r="D30" s="180"/>
      <c r="E30" s="180"/>
      <c r="F30" s="226">
        <f>IF(C30="x",1,IF(D30="x",0,IF(E30="x",0.5,"NA")))</f>
        <v>1</v>
      </c>
      <c r="G30" s="231" t="s">
        <v>262</v>
      </c>
    </row>
    <row r="31" spans="1:7" ht="34.5" x14ac:dyDescent="0.35">
      <c r="A31" s="219"/>
      <c r="B31" s="241" t="s">
        <v>263</v>
      </c>
      <c r="C31" s="180" t="s">
        <v>121</v>
      </c>
      <c r="D31" s="180"/>
      <c r="E31" s="180"/>
      <c r="F31" s="226">
        <f>IF(C31="x",1,IF(D31="x",0,IF(E31="x",0.5,"NA")))</f>
        <v>1</v>
      </c>
      <c r="G31" s="231"/>
    </row>
    <row r="32" spans="1:7" ht="34.5" x14ac:dyDescent="0.35">
      <c r="A32" s="219"/>
      <c r="B32" s="241" t="s">
        <v>264</v>
      </c>
      <c r="C32" s="180" t="s">
        <v>121</v>
      </c>
      <c r="D32" s="180"/>
      <c r="E32" s="180"/>
      <c r="F32" s="226">
        <f>IF(C32="x",1,IF(D32="x",0,IF(E32="x",0.5,"NA")))</f>
        <v>1</v>
      </c>
      <c r="G32" s="231"/>
    </row>
    <row r="33" spans="1:7" ht="34.5" x14ac:dyDescent="0.35">
      <c r="A33" s="219"/>
      <c r="B33" s="241" t="s">
        <v>265</v>
      </c>
      <c r="C33" s="180"/>
      <c r="D33" s="180" t="s">
        <v>121</v>
      </c>
      <c r="E33" s="180"/>
      <c r="F33" s="226">
        <f>IF(C33="x",1,IF(D33="x",0,IF(E33="x",0.5,"NA")))</f>
        <v>0</v>
      </c>
      <c r="G33" s="231" t="s">
        <v>266</v>
      </c>
    </row>
    <row r="34" spans="1:7" x14ac:dyDescent="0.35">
      <c r="A34" s="219"/>
      <c r="B34" s="228" t="s">
        <v>267</v>
      </c>
      <c r="C34" s="228"/>
      <c r="D34" s="228"/>
      <c r="E34" s="228"/>
      <c r="F34" s="229">
        <f>AVERAGE(F30:F33)</f>
        <v>0.75</v>
      </c>
      <c r="G34" s="242" t="str">
        <f>IF(F34&lt;=0.33,"MALO",IF(F34&lt;=0.67,"REGULAR","BUENO"))</f>
        <v>BUENO</v>
      </c>
    </row>
    <row r="35" spans="1:7" x14ac:dyDescent="0.35">
      <c r="A35" s="219"/>
      <c r="B35" s="224" t="s">
        <v>268</v>
      </c>
      <c r="C35" s="224"/>
      <c r="D35" s="224"/>
      <c r="E35" s="224"/>
      <c r="F35" s="224"/>
      <c r="G35" s="225"/>
    </row>
    <row r="36" spans="1:7" ht="51.75" x14ac:dyDescent="0.35">
      <c r="A36" s="219"/>
      <c r="B36" s="241" t="s">
        <v>269</v>
      </c>
      <c r="C36" s="180"/>
      <c r="D36" s="180"/>
      <c r="E36" s="180" t="s">
        <v>121</v>
      </c>
      <c r="F36" s="226">
        <f t="shared" ref="F36:F43" si="1">IF(C36="x",1,IF(D36="x",0,IF(E36="x",0.5,"NA")))</f>
        <v>0.5</v>
      </c>
      <c r="G36" s="227" t="s">
        <v>270</v>
      </c>
    </row>
    <row r="37" spans="1:7" ht="72" customHeight="1" x14ac:dyDescent="0.35">
      <c r="A37" s="219"/>
      <c r="B37" s="241" t="s">
        <v>271</v>
      </c>
      <c r="C37" s="180"/>
      <c r="D37" s="180"/>
      <c r="E37" s="180" t="s">
        <v>121</v>
      </c>
      <c r="F37" s="226">
        <f t="shared" si="1"/>
        <v>0.5</v>
      </c>
      <c r="G37" s="227" t="s">
        <v>272</v>
      </c>
    </row>
    <row r="38" spans="1:7" ht="34.5" x14ac:dyDescent="0.35">
      <c r="A38" s="219"/>
      <c r="B38" s="241" t="s">
        <v>273</v>
      </c>
      <c r="C38" s="180" t="s">
        <v>121</v>
      </c>
      <c r="D38" s="180"/>
      <c r="E38" s="180"/>
      <c r="F38" s="226">
        <f t="shared" si="1"/>
        <v>1</v>
      </c>
      <c r="G38" s="231" t="s">
        <v>232</v>
      </c>
    </row>
    <row r="39" spans="1:7" x14ac:dyDescent="0.35">
      <c r="A39" s="219"/>
      <c r="B39" s="241" t="s">
        <v>274</v>
      </c>
      <c r="C39" s="180" t="s">
        <v>121</v>
      </c>
      <c r="D39" s="180"/>
      <c r="E39" s="180"/>
      <c r="F39" s="226">
        <f t="shared" si="1"/>
        <v>1</v>
      </c>
      <c r="G39" s="231">
        <v>6</v>
      </c>
    </row>
    <row r="40" spans="1:7" x14ac:dyDescent="0.35">
      <c r="A40" s="219"/>
      <c r="B40" s="241" t="s">
        <v>275</v>
      </c>
      <c r="C40" s="180" t="s">
        <v>121</v>
      </c>
      <c r="D40" s="180"/>
      <c r="E40" s="180"/>
      <c r="F40" s="226">
        <f t="shared" si="1"/>
        <v>1</v>
      </c>
      <c r="G40" s="231"/>
    </row>
    <row r="41" spans="1:7" x14ac:dyDescent="0.35">
      <c r="A41" s="219"/>
      <c r="B41" s="241" t="s">
        <v>276</v>
      </c>
      <c r="C41" s="180" t="s">
        <v>121</v>
      </c>
      <c r="D41" s="180"/>
      <c r="E41" s="180"/>
      <c r="F41" s="226">
        <f t="shared" si="1"/>
        <v>1</v>
      </c>
      <c r="G41" s="243"/>
    </row>
    <row r="42" spans="1:7" x14ac:dyDescent="0.35">
      <c r="A42" s="219"/>
      <c r="B42" s="241" t="s">
        <v>76</v>
      </c>
      <c r="C42" s="180" t="s">
        <v>121</v>
      </c>
      <c r="D42" s="180"/>
      <c r="E42" s="180"/>
      <c r="F42" s="226">
        <f t="shared" si="1"/>
        <v>1</v>
      </c>
      <c r="G42" s="227" t="s">
        <v>232</v>
      </c>
    </row>
    <row r="43" spans="1:7" x14ac:dyDescent="0.35">
      <c r="A43" s="219"/>
      <c r="B43" s="241" t="s">
        <v>277</v>
      </c>
      <c r="C43" s="180" t="s">
        <v>121</v>
      </c>
      <c r="D43" s="180"/>
      <c r="E43" s="180"/>
      <c r="F43" s="226">
        <f t="shared" si="1"/>
        <v>1</v>
      </c>
      <c r="G43" s="231"/>
    </row>
    <row r="44" spans="1:7" x14ac:dyDescent="0.35">
      <c r="A44" s="219"/>
      <c r="B44" s="228" t="s">
        <v>278</v>
      </c>
      <c r="C44" s="228"/>
      <c r="D44" s="228"/>
      <c r="E44" s="228"/>
      <c r="F44" s="229">
        <f>AVERAGE(F36:F43)</f>
        <v>0.875</v>
      </c>
      <c r="G44" s="242" t="str">
        <f>IF(F44&lt;=0.33,"MALO",IF(F44&lt;=0.67,"REGULAR","BUENO"))</f>
        <v>BUENO</v>
      </c>
    </row>
    <row r="45" spans="1:7" x14ac:dyDescent="0.35">
      <c r="A45" s="219"/>
      <c r="B45" s="224" t="s">
        <v>102</v>
      </c>
      <c r="C45" s="224"/>
      <c r="D45" s="224"/>
      <c r="E45" s="224"/>
      <c r="F45" s="224"/>
      <c r="G45" s="225"/>
    </row>
    <row r="46" spans="1:7" x14ac:dyDescent="0.35">
      <c r="A46" s="219"/>
      <c r="B46" s="205" t="s">
        <v>279</v>
      </c>
      <c r="C46" s="180"/>
      <c r="D46" s="180" t="s">
        <v>121</v>
      </c>
      <c r="E46" s="180"/>
      <c r="F46" s="226">
        <f t="shared" ref="F46:F53" si="2">IF(C46="x",1,IF(D46="x",0,IF(E46="x",0.5,"NA")))</f>
        <v>0</v>
      </c>
      <c r="G46" s="231" t="s">
        <v>266</v>
      </c>
    </row>
    <row r="47" spans="1:7" ht="36" customHeight="1" x14ac:dyDescent="0.35">
      <c r="A47" s="219"/>
      <c r="B47" s="205" t="s">
        <v>280</v>
      </c>
      <c r="C47" s="180" t="s">
        <v>121</v>
      </c>
      <c r="D47" s="180"/>
      <c r="E47" s="180"/>
      <c r="F47" s="226">
        <f t="shared" si="2"/>
        <v>1</v>
      </c>
      <c r="G47" s="244" t="s">
        <v>232</v>
      </c>
    </row>
    <row r="48" spans="1:7" x14ac:dyDescent="0.35">
      <c r="A48" s="219"/>
      <c r="B48" s="205" t="s">
        <v>281</v>
      </c>
      <c r="C48" s="180" t="s">
        <v>121</v>
      </c>
      <c r="D48" s="180"/>
      <c r="E48" s="180"/>
      <c r="F48" s="226">
        <f t="shared" si="2"/>
        <v>1</v>
      </c>
      <c r="G48" s="231" t="s">
        <v>282</v>
      </c>
    </row>
    <row r="49" spans="1:7" ht="34.5" x14ac:dyDescent="0.35">
      <c r="A49" s="219"/>
      <c r="B49" s="205" t="s">
        <v>283</v>
      </c>
      <c r="C49" s="180"/>
      <c r="D49" s="180" t="s">
        <v>121</v>
      </c>
      <c r="E49" s="180"/>
      <c r="F49" s="226">
        <f t="shared" si="2"/>
        <v>0</v>
      </c>
      <c r="G49" s="231" t="s">
        <v>232</v>
      </c>
    </row>
    <row r="50" spans="1:7" x14ac:dyDescent="0.35">
      <c r="A50" s="219"/>
      <c r="B50" s="205" t="s">
        <v>284</v>
      </c>
      <c r="C50" s="180" t="s">
        <v>121</v>
      </c>
      <c r="D50" s="180"/>
      <c r="E50" s="180"/>
      <c r="F50" s="226">
        <f t="shared" si="2"/>
        <v>1</v>
      </c>
      <c r="G50" s="245" t="s">
        <v>285</v>
      </c>
    </row>
    <row r="51" spans="1:7" ht="26.25" customHeight="1" x14ac:dyDescent="0.35">
      <c r="A51" s="219"/>
      <c r="B51" s="205" t="s">
        <v>286</v>
      </c>
      <c r="C51" s="180" t="s">
        <v>121</v>
      </c>
      <c r="D51" s="180"/>
      <c r="E51" s="180"/>
      <c r="F51" s="226">
        <f t="shared" si="2"/>
        <v>1</v>
      </c>
      <c r="G51" s="231" t="s">
        <v>232</v>
      </c>
    </row>
    <row r="52" spans="1:7" ht="39.75" customHeight="1" x14ac:dyDescent="0.35">
      <c r="A52" s="219"/>
      <c r="B52" s="205" t="s">
        <v>287</v>
      </c>
      <c r="C52" s="180" t="s">
        <v>121</v>
      </c>
      <c r="D52" s="180"/>
      <c r="E52" s="180"/>
      <c r="F52" s="226">
        <f t="shared" si="2"/>
        <v>1</v>
      </c>
      <c r="G52" s="231" t="s">
        <v>288</v>
      </c>
    </row>
    <row r="53" spans="1:7" ht="34.5" x14ac:dyDescent="0.35">
      <c r="A53" s="219"/>
      <c r="B53" s="205" t="s">
        <v>289</v>
      </c>
      <c r="C53" s="180" t="s">
        <v>121</v>
      </c>
      <c r="D53" s="180"/>
      <c r="E53" s="180"/>
      <c r="F53" s="226">
        <f t="shared" si="2"/>
        <v>1</v>
      </c>
      <c r="G53" s="245" t="s">
        <v>290</v>
      </c>
    </row>
    <row r="54" spans="1:7" x14ac:dyDescent="0.35">
      <c r="A54" s="219"/>
      <c r="B54" s="228" t="s">
        <v>66</v>
      </c>
      <c r="C54" s="228"/>
      <c r="D54" s="228"/>
      <c r="E54" s="228"/>
      <c r="F54" s="229">
        <f>AVERAGE(F46:F53)</f>
        <v>0.75</v>
      </c>
      <c r="G54" s="242" t="str">
        <f>IF(F54&lt;=0.33,"MALO",IF(F54&lt;=0.67,"REGULAR","BUENO"))</f>
        <v>BUENO</v>
      </c>
    </row>
    <row r="55" spans="1:7" ht="18" thickBot="1" x14ac:dyDescent="0.4">
      <c r="A55" s="232"/>
      <c r="B55" s="246" t="s">
        <v>259</v>
      </c>
      <c r="C55" s="246"/>
      <c r="D55" s="246"/>
      <c r="E55" s="246"/>
      <c r="F55" s="247">
        <f>F34+F44+F54</f>
        <v>2.375</v>
      </c>
      <c r="G55" s="235" t="str">
        <f>IF(F55&lt;=1,"ALTA",IF(F55&lt;=2,"MEDIA","BAJA"))</f>
        <v>BAJA</v>
      </c>
    </row>
    <row r="56" spans="1:7" x14ac:dyDescent="0.35">
      <c r="A56" s="214" t="s">
        <v>111</v>
      </c>
      <c r="B56" s="248" t="s">
        <v>29</v>
      </c>
      <c r="C56" s="248" t="s">
        <v>28</v>
      </c>
      <c r="D56" s="248"/>
      <c r="E56" s="248"/>
      <c r="F56" s="248" t="s">
        <v>6</v>
      </c>
      <c r="G56" s="249" t="s">
        <v>27</v>
      </c>
    </row>
    <row r="57" spans="1:7" x14ac:dyDescent="0.35">
      <c r="A57" s="219"/>
      <c r="B57" s="175"/>
      <c r="C57" s="250" t="s">
        <v>26</v>
      </c>
      <c r="D57" s="250" t="s">
        <v>24</v>
      </c>
      <c r="E57" s="250" t="s">
        <v>25</v>
      </c>
      <c r="F57" s="175"/>
      <c r="G57" s="251"/>
    </row>
    <row r="58" spans="1:7" x14ac:dyDescent="0.35">
      <c r="A58" s="219"/>
      <c r="B58" s="224" t="s">
        <v>99</v>
      </c>
      <c r="C58" s="224"/>
      <c r="D58" s="224"/>
      <c r="E58" s="224"/>
      <c r="F58" s="224"/>
      <c r="G58" s="225"/>
    </row>
    <row r="59" spans="1:7" x14ac:dyDescent="0.35">
      <c r="A59" s="219"/>
      <c r="B59" s="252" t="s">
        <v>291</v>
      </c>
      <c r="C59" s="180" t="s">
        <v>121</v>
      </c>
      <c r="D59" s="180"/>
      <c r="E59" s="180"/>
      <c r="F59" s="226">
        <f>IF(C59="x",1,IF(D59="x",0,IF(E59="x",0.5,"NA")))</f>
        <v>1</v>
      </c>
      <c r="G59" s="253"/>
    </row>
    <row r="60" spans="1:7" x14ac:dyDescent="0.35">
      <c r="A60" s="219"/>
      <c r="B60" s="252" t="s">
        <v>292</v>
      </c>
      <c r="C60" s="180" t="s">
        <v>121</v>
      </c>
      <c r="D60" s="180"/>
      <c r="E60" s="180"/>
      <c r="F60" s="226">
        <f>IF(C60="x",1,IF(D60="x",0,IF(E60="x",0.5,"NA")))</f>
        <v>1</v>
      </c>
      <c r="G60" s="253"/>
    </row>
    <row r="61" spans="1:7" x14ac:dyDescent="0.35">
      <c r="A61" s="219"/>
      <c r="B61" s="254" t="s">
        <v>293</v>
      </c>
      <c r="C61" s="180" t="s">
        <v>121</v>
      </c>
      <c r="D61" s="180"/>
      <c r="E61" s="180"/>
      <c r="F61" s="226">
        <f>IF(C61="x",1,IF(D61="x",0,IF(E61="x",0.5,"NA")))</f>
        <v>1</v>
      </c>
      <c r="G61" s="253"/>
    </row>
    <row r="62" spans="1:7" x14ac:dyDescent="0.35">
      <c r="A62" s="219"/>
      <c r="B62" s="252" t="s">
        <v>294</v>
      </c>
      <c r="C62" s="180" t="s">
        <v>121</v>
      </c>
      <c r="D62" s="180"/>
      <c r="E62" s="180"/>
      <c r="F62" s="226">
        <f>IF(C62="x",1,IF(D62="x",0,IF(E62="x",0.5,"NA")))</f>
        <v>1</v>
      </c>
      <c r="G62" s="253"/>
    </row>
    <row r="63" spans="1:7" x14ac:dyDescent="0.35">
      <c r="A63" s="219"/>
      <c r="B63" s="228" t="s">
        <v>295</v>
      </c>
      <c r="C63" s="228"/>
      <c r="D63" s="228"/>
      <c r="E63" s="228"/>
      <c r="F63" s="229">
        <f>AVERAGE(F59:F62)</f>
        <v>1</v>
      </c>
      <c r="G63" s="230" t="str">
        <f>IF(F63&lt;=0.33,"MALO",IF(F63&lt;=0.67,"REGULAR","BUENO"))</f>
        <v>BUENO</v>
      </c>
    </row>
    <row r="64" spans="1:7" x14ac:dyDescent="0.35">
      <c r="A64" s="219"/>
      <c r="B64" s="224" t="s">
        <v>98</v>
      </c>
      <c r="C64" s="224"/>
      <c r="D64" s="224"/>
      <c r="E64" s="224"/>
      <c r="F64" s="224"/>
      <c r="G64" s="225"/>
    </row>
    <row r="65" spans="1:7" x14ac:dyDescent="0.35">
      <c r="A65" s="219"/>
      <c r="B65" s="255" t="s">
        <v>296</v>
      </c>
      <c r="C65" s="180" t="s">
        <v>121</v>
      </c>
      <c r="D65" s="180"/>
      <c r="E65" s="180"/>
      <c r="F65" s="226">
        <f>IF(C65="x",1,IF(D65="x",0,IF(E65="x",0.5,"NA")))</f>
        <v>1</v>
      </c>
      <c r="G65" s="231"/>
    </row>
    <row r="66" spans="1:7" x14ac:dyDescent="0.35">
      <c r="A66" s="219"/>
      <c r="B66" s="193" t="s">
        <v>297</v>
      </c>
      <c r="C66" s="180" t="s">
        <v>121</v>
      </c>
      <c r="D66" s="180"/>
      <c r="E66" s="180"/>
      <c r="F66" s="226">
        <f>IF(C66="x",1,IF(D66="x",0,IF(E66="x",0.5,"NA")))</f>
        <v>1</v>
      </c>
      <c r="G66" s="231"/>
    </row>
    <row r="67" spans="1:7" x14ac:dyDescent="0.35">
      <c r="A67" s="219"/>
      <c r="B67" s="193" t="s">
        <v>298</v>
      </c>
      <c r="C67" s="180" t="s">
        <v>121</v>
      </c>
      <c r="D67" s="180"/>
      <c r="E67" s="180"/>
      <c r="F67" s="226">
        <f>IF(C67="x",1,IF(D67="x",0,IF(E67="x",0.5,"NA")))</f>
        <v>1</v>
      </c>
      <c r="G67" s="231"/>
    </row>
    <row r="68" spans="1:7" ht="34.5" x14ac:dyDescent="0.35">
      <c r="A68" s="219"/>
      <c r="B68" s="193" t="s">
        <v>299</v>
      </c>
      <c r="C68" s="180"/>
      <c r="D68" s="180" t="s">
        <v>121</v>
      </c>
      <c r="E68" s="180"/>
      <c r="F68" s="226">
        <f>IF(C68="x",1,IF(D68="x",0,IF(E68="x",0.5,"NA")))</f>
        <v>0</v>
      </c>
      <c r="G68" s="231"/>
    </row>
    <row r="69" spans="1:7" x14ac:dyDescent="0.35">
      <c r="A69" s="219"/>
      <c r="B69" s="228" t="s">
        <v>300</v>
      </c>
      <c r="C69" s="228"/>
      <c r="D69" s="228"/>
      <c r="E69" s="228"/>
      <c r="F69" s="229">
        <f>AVERAGE(F65:F68)</f>
        <v>0.75</v>
      </c>
      <c r="G69" s="230" t="str">
        <f>IF(F69&lt;=0.33,"MALO",IF(F69&lt;=0.67,"REGULAR","BUENO"))</f>
        <v>BUENO</v>
      </c>
    </row>
    <row r="70" spans="1:7" x14ac:dyDescent="0.35">
      <c r="A70" s="219"/>
      <c r="B70" s="224" t="s">
        <v>97</v>
      </c>
      <c r="C70" s="224"/>
      <c r="D70" s="224"/>
      <c r="E70" s="224"/>
      <c r="F70" s="224"/>
      <c r="G70" s="225"/>
    </row>
    <row r="71" spans="1:7" x14ac:dyDescent="0.35">
      <c r="A71" s="219"/>
      <c r="B71" s="193" t="s">
        <v>301</v>
      </c>
      <c r="C71" s="180" t="s">
        <v>121</v>
      </c>
      <c r="D71" s="180"/>
      <c r="E71" s="180"/>
      <c r="F71" s="226">
        <f>IF(C71="x",1,IF(D71="x",0,IF(E71="x",0.5,"NA")))</f>
        <v>1</v>
      </c>
      <c r="G71" s="231" t="s">
        <v>302</v>
      </c>
    </row>
    <row r="72" spans="1:7" ht="34.5" x14ac:dyDescent="0.35">
      <c r="A72" s="219"/>
      <c r="B72" s="193" t="s">
        <v>303</v>
      </c>
      <c r="C72" s="180" t="s">
        <v>121</v>
      </c>
      <c r="D72" s="180"/>
      <c r="E72" s="180"/>
      <c r="F72" s="226">
        <f>IF(C72="x",1,IF(D72="x",0,IF(E72="x",0.5,"NA")))</f>
        <v>1</v>
      </c>
      <c r="G72" s="231"/>
    </row>
    <row r="73" spans="1:7" x14ac:dyDescent="0.35">
      <c r="A73" s="219"/>
      <c r="B73" s="193" t="s">
        <v>304</v>
      </c>
      <c r="C73" s="180" t="s">
        <v>121</v>
      </c>
      <c r="D73" s="180"/>
      <c r="E73" s="180"/>
      <c r="F73" s="226">
        <f>IF(C73="x",1,IF(D73="x",0,IF(E73="x",0.5,"NA")))</f>
        <v>1</v>
      </c>
      <c r="G73" s="231"/>
    </row>
    <row r="74" spans="1:7" x14ac:dyDescent="0.35">
      <c r="A74" s="219"/>
      <c r="B74" s="228" t="s">
        <v>305</v>
      </c>
      <c r="C74" s="228"/>
      <c r="D74" s="228"/>
      <c r="E74" s="228"/>
      <c r="F74" s="229">
        <f>AVERAGE(F71:F73)</f>
        <v>1</v>
      </c>
      <c r="G74" s="230" t="str">
        <f>IF(F74&lt;=0.33,"MALO",IF(F74&lt;=0.67,"REGULAR","BUENO"))</f>
        <v>BUENO</v>
      </c>
    </row>
    <row r="75" spans="1:7" ht="18" thickBot="1" x14ac:dyDescent="0.4">
      <c r="A75" s="232"/>
      <c r="B75" s="233" t="s">
        <v>259</v>
      </c>
      <c r="C75" s="233"/>
      <c r="D75" s="233"/>
      <c r="E75" s="233"/>
      <c r="F75" s="234">
        <f>F63+F69+F74</f>
        <v>2.75</v>
      </c>
      <c r="G75" s="256" t="str">
        <f>IF(F75&lt;=1,"ALTA",IF(F75&lt;=2,"MEDIA","BAJA"))</f>
        <v>BAJA</v>
      </c>
    </row>
  </sheetData>
  <mergeCells count="37">
    <mergeCell ref="B75:E75"/>
    <mergeCell ref="B58:G58"/>
    <mergeCell ref="B63:E63"/>
    <mergeCell ref="B64:G64"/>
    <mergeCell ref="B69:E69"/>
    <mergeCell ref="B70:G70"/>
    <mergeCell ref="B74:E74"/>
    <mergeCell ref="B35:G35"/>
    <mergeCell ref="B44:E44"/>
    <mergeCell ref="B45:G45"/>
    <mergeCell ref="B54:E54"/>
    <mergeCell ref="B55:E55"/>
    <mergeCell ref="A56:A75"/>
    <mergeCell ref="B56:B57"/>
    <mergeCell ref="C56:E56"/>
    <mergeCell ref="F56:F57"/>
    <mergeCell ref="G56:G57"/>
    <mergeCell ref="B21:G21"/>
    <mergeCell ref="B25:E25"/>
    <mergeCell ref="B26:E26"/>
    <mergeCell ref="A27:A55"/>
    <mergeCell ref="B27:B28"/>
    <mergeCell ref="C27:E27"/>
    <mergeCell ref="F27:F28"/>
    <mergeCell ref="G27:G28"/>
    <mergeCell ref="B29:G29"/>
    <mergeCell ref="B34:E34"/>
    <mergeCell ref="A1:G2"/>
    <mergeCell ref="A3:A26"/>
    <mergeCell ref="B3:B4"/>
    <mergeCell ref="C3:E3"/>
    <mergeCell ref="F3:F4"/>
    <mergeCell ref="G3:G4"/>
    <mergeCell ref="B5:G5"/>
    <mergeCell ref="B14:E14"/>
    <mergeCell ref="B15:G15"/>
    <mergeCell ref="B20:E20"/>
  </mergeCells>
  <conditionalFormatting sqref="G14 G20 G54 G34 G44">
    <cfRule type="containsText" dxfId="81" priority="26" stopIfTrue="1" operator="containsText" text="MALO">
      <formula>NOT(ISERROR(SEARCH("MALO",G14)))</formula>
    </cfRule>
    <cfRule type="containsText" dxfId="80" priority="27" stopIfTrue="1" operator="containsText" text="REGULAR">
      <formula>NOT(ISERROR(SEARCH("REGULAR",G14)))</formula>
    </cfRule>
    <cfRule type="containsText" dxfId="79" priority="28" stopIfTrue="1" operator="containsText" text="BUENO">
      <formula>NOT(ISERROR(SEARCH("BUENO",G14)))</formula>
    </cfRule>
  </conditionalFormatting>
  <conditionalFormatting sqref="G25">
    <cfRule type="containsText" dxfId="78" priority="22" stopIfTrue="1" operator="containsText" text="BUENO">
      <formula>NOT(ISERROR(SEARCH("BUENO",G25)))</formula>
    </cfRule>
    <cfRule type="containsText" dxfId="77" priority="23" stopIfTrue="1" operator="containsText" text="MALO">
      <formula>NOT(ISERROR(SEARCH("MALO",G25)))</formula>
    </cfRule>
    <cfRule type="containsText" dxfId="76" priority="24" stopIfTrue="1" operator="containsText" text="REGULAR">
      <formula>NOT(ISERROR(SEARCH("REGULAR",G25)))</formula>
    </cfRule>
    <cfRule type="containsText" dxfId="75" priority="25" stopIfTrue="1" operator="containsText" text="BUENO">
      <formula>NOT(ISERROR(SEARCH("BUENO",G25)))</formula>
    </cfRule>
  </conditionalFormatting>
  <conditionalFormatting sqref="G26">
    <cfRule type="containsText" dxfId="74" priority="18" stopIfTrue="1" operator="containsText" text="BAJA">
      <formula>NOT(ISERROR(SEARCH("BAJA",G26)))</formula>
    </cfRule>
    <cfRule type="containsText" dxfId="73" priority="19" stopIfTrue="1" operator="containsText" text="BAJA">
      <formula>NOT(ISERROR(SEARCH("BAJA",G26)))</formula>
    </cfRule>
    <cfRule type="containsText" dxfId="72" priority="20" stopIfTrue="1" operator="containsText" text="MEDIA">
      <formula>NOT(ISERROR(SEARCH("MEDIA",G26)))</formula>
    </cfRule>
    <cfRule type="containsText" dxfId="71" priority="21" stopIfTrue="1" operator="containsText" text="ALTA">
      <formula>NOT(ISERROR(SEARCH("ALTA",G26)))</formula>
    </cfRule>
  </conditionalFormatting>
  <conditionalFormatting sqref="G55">
    <cfRule type="containsText" dxfId="70" priority="15" stopIfTrue="1" operator="containsText" text="BAJA">
      <formula>NOT(ISERROR(SEARCH("BAJA",G55)))</formula>
    </cfRule>
    <cfRule type="containsText" dxfId="69" priority="16" stopIfTrue="1" operator="containsText" text="MEDIA">
      <formula>NOT(ISERROR(SEARCH("MEDIA",G55)))</formula>
    </cfRule>
    <cfRule type="containsText" dxfId="68" priority="17" stopIfTrue="1" operator="containsText" text="ALTA">
      <formula>NOT(ISERROR(SEARCH("ALTA",G55)))</formula>
    </cfRule>
  </conditionalFormatting>
  <conditionalFormatting sqref="G54">
    <cfRule type="containsText" dxfId="67" priority="14" stopIfTrue="1" operator="containsText" text="BUENO">
      <formula>NOT(ISERROR(SEARCH("BUENO",G54)))</formula>
    </cfRule>
  </conditionalFormatting>
  <conditionalFormatting sqref="G63">
    <cfRule type="containsText" dxfId="66" priority="11" stopIfTrue="1" operator="containsText" text="MALO">
      <formula>NOT(ISERROR(SEARCH("MALO",G63)))</formula>
    </cfRule>
    <cfRule type="containsText" dxfId="65" priority="12" stopIfTrue="1" operator="containsText" text="REGULAR">
      <formula>NOT(ISERROR(SEARCH("REGULAR",G63)))</formula>
    </cfRule>
    <cfRule type="containsText" dxfId="64" priority="13" stopIfTrue="1" operator="containsText" text="BUENO">
      <formula>NOT(ISERROR(SEARCH("BUENO",G63)))</formula>
    </cfRule>
  </conditionalFormatting>
  <conditionalFormatting sqref="G69">
    <cfRule type="containsText" dxfId="63" priority="8" stopIfTrue="1" operator="containsText" text="MALO">
      <formula>NOT(ISERROR(SEARCH("MALO",G69)))</formula>
    </cfRule>
    <cfRule type="containsText" dxfId="62" priority="9" stopIfTrue="1" operator="containsText" text="REGULAR">
      <formula>NOT(ISERROR(SEARCH("REGULAR",G69)))</formula>
    </cfRule>
    <cfRule type="containsText" dxfId="61" priority="10" stopIfTrue="1" operator="containsText" text="BUENO">
      <formula>NOT(ISERROR(SEARCH("BUENO",G69)))</formula>
    </cfRule>
  </conditionalFormatting>
  <conditionalFormatting sqref="G75">
    <cfRule type="containsText" dxfId="60" priority="4" stopIfTrue="1" operator="containsText" text="BAJA">
      <formula>NOT(ISERROR(SEARCH("BAJA",G75)))</formula>
    </cfRule>
    <cfRule type="containsText" dxfId="59" priority="5" stopIfTrue="1" operator="containsText" text="BAJA">
      <formula>NOT(ISERROR(SEARCH("BAJA",G75)))</formula>
    </cfRule>
    <cfRule type="containsText" dxfId="58" priority="6" stopIfTrue="1" operator="containsText" text="MEDIA">
      <formula>NOT(ISERROR(SEARCH("MEDIA",G75)))</formula>
    </cfRule>
    <cfRule type="containsText" dxfId="57" priority="7" stopIfTrue="1" operator="containsText" text="ALTA">
      <formula>NOT(ISERROR(SEARCH("ALTA",G75)))</formula>
    </cfRule>
  </conditionalFormatting>
  <conditionalFormatting sqref="G74">
    <cfRule type="containsText" dxfId="56" priority="1" stopIfTrue="1" operator="containsText" text="MALO">
      <formula>NOT(ISERROR(SEARCH("MALO",G74)))</formula>
    </cfRule>
    <cfRule type="containsText" dxfId="55" priority="2" stopIfTrue="1" operator="containsText" text="REGULAR">
      <formula>NOT(ISERROR(SEARCH("REGULAR",G74)))</formula>
    </cfRule>
    <cfRule type="containsText" dxfId="54" priority="3" stopIfTrue="1" operator="containsText" text="BUENO">
      <formula>NOT(ISERROR(SEARCH("BUENO",G74)))</formula>
    </cfRule>
  </conditionalFormatting>
  <dataValidations count="1">
    <dataValidation type="list" allowBlank="1" showInputMessage="1" showErrorMessage="1" sqref="C71:E73 C65:E68 C22:E24 C36:E43 C46:E53 C59:E62 C16:E19 C6:E13 C30:E33">
      <formula1>#REF!</formula1>
    </dataValidation>
  </dataValidations>
  <pageMargins left="0.70866141732283472" right="0.70866141732283472" top="0.74803149606299213" bottom="0.74803149606299213" header="0.31496062992125984" footer="0.31496062992125984"/>
  <pageSetup scale="51" orientation="portrait" r:id="rId1"/>
  <rowBreaks count="2" manualBreakCount="2">
    <brk id="26" max="16383" man="1"/>
    <brk id="55"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5"/>
  <sheetViews>
    <sheetView view="pageBreakPreview" topLeftCell="A4" zoomScale="98" zoomScaleNormal="70" zoomScaleSheetLayoutView="98" workbookViewId="0">
      <selection activeCell="T6" sqref="T6"/>
    </sheetView>
  </sheetViews>
  <sheetFormatPr baseColWidth="10" defaultRowHeight="15.75" x14ac:dyDescent="0.25"/>
  <cols>
    <col min="1" max="1" width="16.140625" style="266" customWidth="1"/>
    <col min="2" max="2" width="11.85546875" style="273" customWidth="1"/>
    <col min="3" max="3" width="8.140625" style="272" customWidth="1"/>
    <col min="4" max="7" width="6.5703125" style="272" bestFit="1" customWidth="1"/>
    <col min="8" max="8" width="8.140625" style="272" bestFit="1" customWidth="1"/>
    <col min="9" max="12" width="6.5703125" style="272" bestFit="1" customWidth="1"/>
    <col min="13" max="13" width="8.140625" style="273" bestFit="1" customWidth="1"/>
    <col min="14" max="15" width="6.5703125" style="273" bestFit="1" customWidth="1"/>
    <col min="16" max="17" width="6.5703125" style="272" bestFit="1" customWidth="1"/>
    <col min="18" max="18" width="7" style="272" bestFit="1" customWidth="1"/>
    <col min="19" max="19" width="13.42578125" style="272" customWidth="1"/>
    <col min="20" max="20" width="13" style="272" customWidth="1"/>
    <col min="21" max="21" width="16.5703125" style="272" customWidth="1"/>
    <col min="22" max="16384" width="11.42578125" style="272"/>
  </cols>
  <sheetData>
    <row r="1" spans="1:50" s="258" customFormat="1" ht="19.5" x14ac:dyDescent="0.4">
      <c r="A1" s="257" t="s">
        <v>306</v>
      </c>
      <c r="B1" s="257"/>
      <c r="C1" s="257"/>
      <c r="D1" s="257"/>
      <c r="E1" s="257"/>
      <c r="F1" s="257"/>
      <c r="G1" s="257"/>
      <c r="H1" s="257"/>
      <c r="I1" s="257"/>
      <c r="J1" s="257"/>
      <c r="K1" s="257"/>
      <c r="L1" s="257"/>
      <c r="M1" s="257"/>
      <c r="N1" s="257"/>
      <c r="O1" s="257"/>
      <c r="P1" s="257"/>
      <c r="Q1" s="257"/>
      <c r="R1" s="257"/>
      <c r="S1" s="257"/>
      <c r="T1" s="257"/>
    </row>
    <row r="2" spans="1:50" s="258" customFormat="1" ht="88.5" customHeight="1" x14ac:dyDescent="0.4">
      <c r="A2" s="257"/>
      <c r="B2" s="257"/>
      <c r="C2" s="257"/>
      <c r="D2" s="257"/>
      <c r="E2" s="257"/>
      <c r="F2" s="257"/>
      <c r="G2" s="257"/>
      <c r="H2" s="257"/>
      <c r="I2" s="257"/>
      <c r="J2" s="257"/>
      <c r="K2" s="257"/>
      <c r="L2" s="257"/>
      <c r="M2" s="257"/>
      <c r="N2" s="257"/>
      <c r="O2" s="257"/>
      <c r="P2" s="257"/>
      <c r="Q2" s="257"/>
      <c r="R2" s="257"/>
      <c r="S2" s="257"/>
      <c r="T2" s="257"/>
      <c r="AX2" s="258" t="s">
        <v>179</v>
      </c>
    </row>
    <row r="3" spans="1:50" s="261" customFormat="1" ht="16.5" customHeight="1" x14ac:dyDescent="0.4">
      <c r="A3" s="259" t="s">
        <v>91</v>
      </c>
      <c r="B3" s="259" t="s">
        <v>6</v>
      </c>
      <c r="C3" s="259" t="s">
        <v>110</v>
      </c>
      <c r="D3" s="260" t="s">
        <v>113</v>
      </c>
      <c r="E3" s="260"/>
      <c r="F3" s="260"/>
      <c r="G3" s="260"/>
      <c r="H3" s="260"/>
      <c r="I3" s="260" t="s">
        <v>112</v>
      </c>
      <c r="J3" s="260"/>
      <c r="K3" s="260"/>
      <c r="L3" s="260"/>
      <c r="M3" s="260"/>
      <c r="N3" s="260" t="s">
        <v>111</v>
      </c>
      <c r="O3" s="260"/>
      <c r="P3" s="260"/>
      <c r="Q3" s="260"/>
      <c r="R3" s="260"/>
      <c r="S3" s="259" t="s">
        <v>94</v>
      </c>
      <c r="T3" s="259" t="s">
        <v>307</v>
      </c>
      <c r="AX3" s="261" t="s">
        <v>181</v>
      </c>
    </row>
    <row r="4" spans="1:50" s="264" customFormat="1" ht="117.75" x14ac:dyDescent="0.4">
      <c r="A4" s="262"/>
      <c r="B4" s="259"/>
      <c r="C4" s="259"/>
      <c r="D4" s="263" t="s">
        <v>45</v>
      </c>
      <c r="E4" s="263" t="s">
        <v>36</v>
      </c>
      <c r="F4" s="263" t="s">
        <v>23</v>
      </c>
      <c r="G4" s="263" t="s">
        <v>308</v>
      </c>
      <c r="H4" s="263" t="s">
        <v>309</v>
      </c>
      <c r="I4" s="263" t="s">
        <v>310</v>
      </c>
      <c r="J4" s="263" t="s">
        <v>311</v>
      </c>
      <c r="K4" s="263" t="s">
        <v>73</v>
      </c>
      <c r="L4" s="263" t="s">
        <v>308</v>
      </c>
      <c r="M4" s="263" t="s">
        <v>309</v>
      </c>
      <c r="N4" s="263" t="s">
        <v>48</v>
      </c>
      <c r="O4" s="263" t="s">
        <v>54</v>
      </c>
      <c r="P4" s="263" t="s">
        <v>59</v>
      </c>
      <c r="Q4" s="263" t="s">
        <v>312</v>
      </c>
      <c r="R4" s="263" t="s">
        <v>309</v>
      </c>
      <c r="S4" s="259"/>
      <c r="T4" s="259"/>
      <c r="AX4" s="261" t="s">
        <v>183</v>
      </c>
    </row>
    <row r="5" spans="1:50" s="266" customFormat="1" ht="21" customHeight="1" x14ac:dyDescent="0.25">
      <c r="A5" s="265" t="str">
        <f>'[2]Analisis Amenazas'!A6:E6</f>
        <v>NATURALES</v>
      </c>
      <c r="B5" s="265"/>
      <c r="C5" s="265"/>
      <c r="D5" s="265"/>
      <c r="E5" s="265"/>
      <c r="F5" s="265"/>
      <c r="G5" s="265"/>
      <c r="H5" s="265"/>
      <c r="I5" s="265"/>
      <c r="J5" s="265"/>
      <c r="K5" s="265"/>
      <c r="L5" s="265"/>
      <c r="M5" s="265"/>
      <c r="N5" s="265"/>
      <c r="O5" s="265"/>
      <c r="P5" s="265"/>
      <c r="Q5" s="265"/>
      <c r="R5" s="265"/>
      <c r="S5" s="265"/>
      <c r="T5" s="265"/>
    </row>
    <row r="6" spans="1:50" ht="43.5" customHeight="1" x14ac:dyDescent="0.4">
      <c r="A6" s="267" t="str">
        <f>'[1]Amenazas Nuevo Milenio'!B5</f>
        <v>Sismos</v>
      </c>
      <c r="B6" s="268" t="str">
        <f>'[1]Amenazas Nuevo Milenio'!F5</f>
        <v>PROBABLE</v>
      </c>
      <c r="C6" s="268">
        <f>IF(B6="Probable",2,IF(B6="Posible",1,IF(B6="Inminente",4,"NA")))</f>
        <v>2</v>
      </c>
      <c r="D6" s="269">
        <f>'[1]Vulnerabilidad Nuevo Milenio'!$F$14</f>
        <v>0.9375</v>
      </c>
      <c r="E6" s="269">
        <f>'[1]Vulnerabilidad Nuevo Milenio'!$F$20</f>
        <v>0.75</v>
      </c>
      <c r="F6" s="269">
        <f>+'[1]Vulnerabilidad Nuevo Milenio'!F25</f>
        <v>0.83333333333333337</v>
      </c>
      <c r="G6" s="269">
        <f>+D6+E6+F6</f>
        <v>2.5208333333333335</v>
      </c>
      <c r="H6" s="268">
        <f>IF(G6&lt;=1,5,IF(G6&lt;=2,2,1))</f>
        <v>1</v>
      </c>
      <c r="I6" s="269">
        <f>'[1]Vulnerabilidad Nuevo Milenio'!$F$34</f>
        <v>0.75</v>
      </c>
      <c r="J6" s="269">
        <f>'[1]Vulnerabilidad Nuevo Milenio'!$F$44</f>
        <v>0.875</v>
      </c>
      <c r="K6" s="269">
        <f>+'[1]Vulnerabilidad Nuevo Milenio'!F54</f>
        <v>0.75</v>
      </c>
      <c r="L6" s="269">
        <f>+I6+J6+K6</f>
        <v>2.375</v>
      </c>
      <c r="M6" s="268">
        <f>IF(L6&lt;=1,5,IF(L6&lt;=2,2,1))</f>
        <v>1</v>
      </c>
      <c r="N6" s="269">
        <f>'[1]Vulnerabilidad Nuevo Milenio'!$F$63</f>
        <v>1</v>
      </c>
      <c r="O6" s="269">
        <f>'[1]Vulnerabilidad Nuevo Milenio'!$F$69</f>
        <v>0.75</v>
      </c>
      <c r="P6" s="269">
        <f>'[1]Vulnerabilidad Nuevo Milenio'!$F$74</f>
        <v>1</v>
      </c>
      <c r="Q6" s="269">
        <f>+N6+O6+P6</f>
        <v>2.75</v>
      </c>
      <c r="R6" s="268">
        <f>IF(Q6&lt;=1,5,IF(Q6&lt;=2,2,1))</f>
        <v>1</v>
      </c>
      <c r="S6" s="268"/>
      <c r="T6" s="270" t="s">
        <v>313</v>
      </c>
      <c r="U6" s="271"/>
      <c r="X6" s="273">
        <f t="shared" ref="X6:X23" si="0">C6+H6+M6+R6</f>
        <v>5</v>
      </c>
      <c r="AX6" s="258"/>
    </row>
    <row r="7" spans="1:50" ht="44.25" customHeight="1" x14ac:dyDescent="0.25">
      <c r="A7" s="267" t="str">
        <f>'[1]Amenazas Nuevo Milenio'!B6</f>
        <v xml:space="preserve">Tormentas eléctricas </v>
      </c>
      <c r="B7" s="268" t="str">
        <f>'[1]Amenazas Nuevo Milenio'!F6</f>
        <v>POSIBLE</v>
      </c>
      <c r="C7" s="268">
        <f>IF(B7="Probable",2,IF(B7="Posible",1,IF(B7="Inminente",4,"NA")))</f>
        <v>1</v>
      </c>
      <c r="D7" s="269">
        <v>0.9375</v>
      </c>
      <c r="E7" s="269">
        <v>0.75</v>
      </c>
      <c r="F7" s="269">
        <v>0.83333333333333337</v>
      </c>
      <c r="G7" s="269">
        <v>2.5208333333333335</v>
      </c>
      <c r="H7" s="268">
        <f>IF(G7&lt;=1,5,IF(G7&lt;=2,2,1))</f>
        <v>1</v>
      </c>
      <c r="I7" s="269">
        <v>0.75</v>
      </c>
      <c r="J7" s="269">
        <v>0.6875</v>
      </c>
      <c r="K7" s="269">
        <v>0.75</v>
      </c>
      <c r="L7" s="269">
        <v>2.1875</v>
      </c>
      <c r="M7" s="268">
        <f>IF(L7&lt;=1,5,IF(L7&lt;=2,2,1))</f>
        <v>1</v>
      </c>
      <c r="N7" s="269">
        <v>1</v>
      </c>
      <c r="O7" s="269">
        <v>0.5</v>
      </c>
      <c r="P7" s="269">
        <v>1</v>
      </c>
      <c r="Q7" s="269">
        <v>2.5</v>
      </c>
      <c r="R7" s="268">
        <f>IF(Q7&lt;=1,5,IF(Q7&lt;=2,2,1))</f>
        <v>1</v>
      </c>
      <c r="S7" s="268"/>
      <c r="T7" s="270" t="s">
        <v>313</v>
      </c>
      <c r="X7" s="273">
        <f t="shared" si="0"/>
        <v>4</v>
      </c>
    </row>
    <row r="8" spans="1:50" ht="44.25" customHeight="1" x14ac:dyDescent="0.25">
      <c r="A8" s="267" t="str">
        <f>'[1]Amenazas Nuevo Milenio'!B7</f>
        <v>Granizadas</v>
      </c>
      <c r="B8" s="268" t="str">
        <f>'[1]Amenazas Nuevo Milenio'!F7</f>
        <v>POSIBLE</v>
      </c>
      <c r="C8" s="268">
        <f>IF(B8="Probable",2,IF(B8="Posible",1,IF(B8="Inminente",4,"NA")))</f>
        <v>1</v>
      </c>
      <c r="D8" s="269">
        <v>0.9375</v>
      </c>
      <c r="E8" s="269">
        <v>0.75</v>
      </c>
      <c r="F8" s="269">
        <v>0.83333333333333337</v>
      </c>
      <c r="G8" s="269">
        <v>2.5208333333333335</v>
      </c>
      <c r="H8" s="268">
        <f>IF(G8&lt;=1,5,IF(G8&lt;=2,2,1))</f>
        <v>1</v>
      </c>
      <c r="I8" s="269">
        <v>0.75</v>
      </c>
      <c r="J8" s="269">
        <v>0.6875</v>
      </c>
      <c r="K8" s="269">
        <v>0.75</v>
      </c>
      <c r="L8" s="269">
        <v>2.1875</v>
      </c>
      <c r="M8" s="268">
        <f>IF(L8&lt;=1,5,IF(L8&lt;=2,2,1))</f>
        <v>1</v>
      </c>
      <c r="N8" s="269">
        <v>1</v>
      </c>
      <c r="O8" s="269">
        <v>0.5</v>
      </c>
      <c r="P8" s="269">
        <v>1</v>
      </c>
      <c r="Q8" s="269">
        <v>2.5</v>
      </c>
      <c r="R8" s="268">
        <f>IF(Q8&lt;=1,5,IF(Q8&lt;=2,2,1))</f>
        <v>1</v>
      </c>
      <c r="S8" s="268"/>
      <c r="T8" s="270" t="s">
        <v>313</v>
      </c>
      <c r="X8" s="273">
        <f t="shared" si="0"/>
        <v>4</v>
      </c>
    </row>
    <row r="9" spans="1:50" ht="44.25" customHeight="1" x14ac:dyDescent="0.25">
      <c r="A9" s="267" t="str">
        <f>'[1]Amenazas Nuevo Milenio'!B8</f>
        <v xml:space="preserve">Lluvias torrenciales </v>
      </c>
      <c r="B9" s="268" t="str">
        <f>'[1]Amenazas Nuevo Milenio'!F8</f>
        <v>POSIBLE</v>
      </c>
      <c r="C9" s="268">
        <f t="shared" ref="C9:C10" si="1">IF(B9="Probable",2,IF(B9="Posible",1,IF(B9="Inminente",4,"NA")))</f>
        <v>1</v>
      </c>
      <c r="D9" s="269">
        <v>0.9375</v>
      </c>
      <c r="E9" s="269">
        <v>0.75</v>
      </c>
      <c r="F9" s="269">
        <v>0.83333333333333337</v>
      </c>
      <c r="G9" s="269">
        <v>2.5208333333333335</v>
      </c>
      <c r="H9" s="268">
        <f t="shared" ref="H9:H10" si="2">IF(G9&lt;=1,5,IF(G9&lt;=2,2,1))</f>
        <v>1</v>
      </c>
      <c r="I9" s="269">
        <v>0.75</v>
      </c>
      <c r="J9" s="269">
        <v>0.6875</v>
      </c>
      <c r="K9" s="269">
        <v>0.75</v>
      </c>
      <c r="L9" s="269">
        <v>2.1875</v>
      </c>
      <c r="M9" s="268">
        <f t="shared" ref="M9:M10" si="3">IF(L9&lt;=1,5,IF(L9&lt;=2,2,1))</f>
        <v>1</v>
      </c>
      <c r="N9" s="269">
        <v>1</v>
      </c>
      <c r="O9" s="269">
        <v>0.5</v>
      </c>
      <c r="P9" s="269">
        <v>1</v>
      </c>
      <c r="Q9" s="269">
        <v>2.5</v>
      </c>
      <c r="R9" s="268">
        <f t="shared" ref="R9:R10" si="4">IF(Q9&lt;=1,5,IF(Q9&lt;=2,2,1))</f>
        <v>1</v>
      </c>
      <c r="S9" s="268"/>
      <c r="T9" s="270" t="s">
        <v>313</v>
      </c>
      <c r="X9" s="273">
        <f t="shared" si="0"/>
        <v>4</v>
      </c>
    </row>
    <row r="10" spans="1:50" ht="44.25" customHeight="1" x14ac:dyDescent="0.25">
      <c r="A10" s="267" t="s">
        <v>314</v>
      </c>
      <c r="B10" s="268" t="s">
        <v>181</v>
      </c>
      <c r="C10" s="268">
        <f t="shared" si="1"/>
        <v>2</v>
      </c>
      <c r="D10" s="269">
        <v>0.9375</v>
      </c>
      <c r="E10" s="269">
        <v>0.75</v>
      </c>
      <c r="F10" s="269">
        <v>0.83333333333333337</v>
      </c>
      <c r="G10" s="269">
        <v>2.5208333333333335</v>
      </c>
      <c r="H10" s="268">
        <f t="shared" si="2"/>
        <v>1</v>
      </c>
      <c r="I10" s="269">
        <v>0.75</v>
      </c>
      <c r="J10" s="269">
        <v>0.6875</v>
      </c>
      <c r="K10" s="269">
        <v>0.75</v>
      </c>
      <c r="L10" s="269">
        <v>2.1875</v>
      </c>
      <c r="M10" s="268">
        <f t="shared" si="3"/>
        <v>1</v>
      </c>
      <c r="N10" s="269">
        <v>1</v>
      </c>
      <c r="O10" s="269">
        <v>0.5</v>
      </c>
      <c r="P10" s="269">
        <v>1</v>
      </c>
      <c r="Q10" s="269">
        <v>2.5</v>
      </c>
      <c r="R10" s="268">
        <f t="shared" si="4"/>
        <v>1</v>
      </c>
      <c r="S10" s="268"/>
      <c r="T10" s="270" t="s">
        <v>313</v>
      </c>
      <c r="X10" s="273"/>
    </row>
    <row r="11" spans="1:50" s="266" customFormat="1" ht="17.25" customHeight="1" x14ac:dyDescent="0.25">
      <c r="A11" s="265" t="str">
        <f>'[2]Analisis Amenazas'!A11</f>
        <v>TECNOLÓGICOS  Y ANTROPICOS</v>
      </c>
      <c r="B11" s="265"/>
      <c r="C11" s="265"/>
      <c r="D11" s="265"/>
      <c r="E11" s="265"/>
      <c r="F11" s="265"/>
      <c r="G11" s="265"/>
      <c r="H11" s="265"/>
      <c r="I11" s="265"/>
      <c r="J11" s="265"/>
      <c r="K11" s="265"/>
      <c r="L11" s="265"/>
      <c r="M11" s="265"/>
      <c r="N11" s="265"/>
      <c r="O11" s="265"/>
      <c r="P11" s="265"/>
      <c r="Q11" s="265"/>
      <c r="R11" s="265"/>
      <c r="S11" s="265"/>
      <c r="T11" s="265"/>
      <c r="X11" s="273">
        <f t="shared" si="0"/>
        <v>0</v>
      </c>
    </row>
    <row r="12" spans="1:50" ht="33.75" customHeight="1" x14ac:dyDescent="0.25">
      <c r="A12" s="267" t="str">
        <f>'[1]Amenazas Nuevo Milenio'!B11</f>
        <v>Incendio</v>
      </c>
      <c r="B12" s="268" t="str">
        <f>'[1]Amenazas Nuevo Milenio'!F11</f>
        <v>POSIBLE</v>
      </c>
      <c r="C12" s="268">
        <f>IF(B12="Probable",2,IF(B12="Posible",1,IF(B12="Inminente",4,"NA")))</f>
        <v>1</v>
      </c>
      <c r="D12" s="269">
        <v>0.9375</v>
      </c>
      <c r="E12" s="269">
        <v>0.75</v>
      </c>
      <c r="F12" s="269">
        <v>0.83333333333333337</v>
      </c>
      <c r="G12" s="269">
        <v>2.5208333333333335</v>
      </c>
      <c r="H12" s="268">
        <f>IF(G12&lt;=1,5,IF(G12&lt;=2,2,1))</f>
        <v>1</v>
      </c>
      <c r="I12" s="269">
        <v>0.75</v>
      </c>
      <c r="J12" s="269">
        <v>0.6875</v>
      </c>
      <c r="K12" s="269">
        <v>0.75</v>
      </c>
      <c r="L12" s="269">
        <v>2.1875</v>
      </c>
      <c r="M12" s="268">
        <f>IF(L12&lt;=1,5,IF(L12&lt;=2,2,1))</f>
        <v>1</v>
      </c>
      <c r="N12" s="269">
        <v>1</v>
      </c>
      <c r="O12" s="269">
        <v>0.5</v>
      </c>
      <c r="P12" s="269">
        <v>1</v>
      </c>
      <c r="Q12" s="269">
        <v>2.5</v>
      </c>
      <c r="R12" s="268">
        <f>IF(Q12&lt;=1,5,IF(Q12&lt;=2,2,1))</f>
        <v>1</v>
      </c>
      <c r="S12" s="268"/>
      <c r="T12" s="270" t="str">
        <f>IF(X12&lt;=6,"BAJO",IF(X12&lt;=12,"MEDIO","ALTO"))</f>
        <v>BAJO</v>
      </c>
      <c r="X12" s="273">
        <f t="shared" si="0"/>
        <v>4</v>
      </c>
    </row>
    <row r="13" spans="1:50" ht="33.75" customHeight="1" x14ac:dyDescent="0.25">
      <c r="A13" s="267" t="s">
        <v>315</v>
      </c>
      <c r="B13" s="268" t="s">
        <v>179</v>
      </c>
      <c r="C13" s="268">
        <f>IF(B13="Probable",2,IF(B13="Posible",1,IF(B13="Inminente",4,"NA")))</f>
        <v>1</v>
      </c>
      <c r="D13" s="269">
        <v>0.9375</v>
      </c>
      <c r="E13" s="269">
        <v>0.75</v>
      </c>
      <c r="F13" s="269">
        <v>0.83333333333333337</v>
      </c>
      <c r="G13" s="269">
        <v>2.5208333333333335</v>
      </c>
      <c r="H13" s="268">
        <f>IF(G13&lt;=1,5,IF(G13&lt;=2,2,1))</f>
        <v>1</v>
      </c>
      <c r="I13" s="269">
        <v>0.75</v>
      </c>
      <c r="J13" s="269">
        <v>0.6875</v>
      </c>
      <c r="K13" s="269">
        <v>0.75</v>
      </c>
      <c r="L13" s="269">
        <v>2.1875</v>
      </c>
      <c r="M13" s="268">
        <f>IF(L13&lt;=1,5,IF(L13&lt;=2,2,1))</f>
        <v>1</v>
      </c>
      <c r="N13" s="269">
        <v>1</v>
      </c>
      <c r="O13" s="269">
        <v>0.5</v>
      </c>
      <c r="P13" s="269">
        <v>1</v>
      </c>
      <c r="Q13" s="269">
        <v>2.5</v>
      </c>
      <c r="R13" s="268">
        <f>IF(Q13&lt;=1,5,IF(Q13&lt;=2,2,1))</f>
        <v>1</v>
      </c>
      <c r="S13" s="268"/>
      <c r="T13" s="270"/>
      <c r="X13" s="273"/>
    </row>
    <row r="14" spans="1:50" ht="36" customHeight="1" x14ac:dyDescent="0.25">
      <c r="A14" s="267" t="str">
        <f>'[1]Amenazas Nuevo Milenio'!B13</f>
        <v>Emergencia medica</v>
      </c>
      <c r="B14" s="268" t="str">
        <f>'[1]Amenazas Nuevo Milenio'!F13</f>
        <v>PROBABLE</v>
      </c>
      <c r="C14" s="268">
        <f t="shared" ref="C14:C15" si="5">IF(B14="Probable",2,IF(B14="Posible",1,IF(B14="Inminente",4,"NA")))</f>
        <v>2</v>
      </c>
      <c r="D14" s="269">
        <v>0.9375</v>
      </c>
      <c r="E14" s="269">
        <v>0.75</v>
      </c>
      <c r="F14" s="269">
        <v>0.83333333333333337</v>
      </c>
      <c r="G14" s="269">
        <v>2.5208333333333335</v>
      </c>
      <c r="H14" s="268">
        <f t="shared" ref="H14:H15" si="6">IF(G14&lt;=1,5,IF(G14&lt;=2,2,1))</f>
        <v>1</v>
      </c>
      <c r="I14" s="269">
        <v>0.75</v>
      </c>
      <c r="J14" s="269">
        <v>0.6875</v>
      </c>
      <c r="K14" s="269">
        <v>0.75</v>
      </c>
      <c r="L14" s="269">
        <v>2.1875</v>
      </c>
      <c r="M14" s="268">
        <f t="shared" ref="M14:M15" si="7">IF(L14&lt;=1,5,IF(L14&lt;=2,2,1))</f>
        <v>1</v>
      </c>
      <c r="N14" s="269">
        <v>1</v>
      </c>
      <c r="O14" s="269">
        <v>0.5</v>
      </c>
      <c r="P14" s="269">
        <v>1</v>
      </c>
      <c r="Q14" s="269">
        <v>2.5</v>
      </c>
      <c r="R14" s="268">
        <f t="shared" ref="R14:R15" si="8">IF(Q14&lt;=1,5,IF(Q14&lt;=2,2,1))</f>
        <v>1</v>
      </c>
      <c r="S14" s="268"/>
      <c r="T14" s="270" t="str">
        <f t="shared" ref="T14:T15" si="9">IF(X14&lt;=6,"BAJO",IF(X14&lt;=12,"MEDIO","ALTO"))</f>
        <v>BAJO</v>
      </c>
      <c r="X14" s="273">
        <f t="shared" si="0"/>
        <v>5</v>
      </c>
    </row>
    <row r="15" spans="1:50" ht="39" customHeight="1" x14ac:dyDescent="0.25">
      <c r="A15" s="267" t="str">
        <f>'[1]Amenazas Nuevo Milenio'!B14</f>
        <v>Colapso estructural</v>
      </c>
      <c r="B15" s="268" t="str">
        <f>'[1]Amenazas Nuevo Milenio'!F14</f>
        <v>POSIBLE</v>
      </c>
      <c r="C15" s="268">
        <f t="shared" si="5"/>
        <v>1</v>
      </c>
      <c r="D15" s="269">
        <v>0.9375</v>
      </c>
      <c r="E15" s="269">
        <v>0.75</v>
      </c>
      <c r="F15" s="269">
        <v>0.83333333333333337</v>
      </c>
      <c r="G15" s="269">
        <v>2.5208333333333335</v>
      </c>
      <c r="H15" s="268">
        <f t="shared" si="6"/>
        <v>1</v>
      </c>
      <c r="I15" s="269">
        <v>0.75</v>
      </c>
      <c r="J15" s="269">
        <v>0.6875</v>
      </c>
      <c r="K15" s="269">
        <v>0.75</v>
      </c>
      <c r="L15" s="269">
        <v>2.1875</v>
      </c>
      <c r="M15" s="268">
        <f t="shared" si="7"/>
        <v>1</v>
      </c>
      <c r="N15" s="269">
        <v>1</v>
      </c>
      <c r="O15" s="269">
        <v>0.5</v>
      </c>
      <c r="P15" s="269">
        <v>1</v>
      </c>
      <c r="Q15" s="269">
        <v>2.5</v>
      </c>
      <c r="R15" s="268">
        <f t="shared" si="8"/>
        <v>1</v>
      </c>
      <c r="S15" s="268"/>
      <c r="T15" s="270" t="str">
        <f t="shared" si="9"/>
        <v>BAJO</v>
      </c>
      <c r="X15" s="273">
        <f t="shared" si="0"/>
        <v>4</v>
      </c>
    </row>
    <row r="16" spans="1:50" ht="49.5" customHeight="1" x14ac:dyDescent="0.25">
      <c r="A16" s="267" t="str">
        <f>'[1]Amenazas Nuevo Milenio'!B15</f>
        <v>Falla en el sistema de comunicaciones</v>
      </c>
      <c r="B16" s="268" t="str">
        <f>'[1]Amenazas Nuevo Milenio'!F15</f>
        <v>POSIBLE</v>
      </c>
      <c r="C16" s="268">
        <f>IF(B16="Probable",2,IF(B16="Posible",1,IF(B16="Inminente",4,"NA")))</f>
        <v>1</v>
      </c>
      <c r="D16" s="269">
        <v>0.9375</v>
      </c>
      <c r="E16" s="269">
        <v>0.75</v>
      </c>
      <c r="F16" s="269">
        <v>0.83333333333333337</v>
      </c>
      <c r="G16" s="269">
        <v>2.5208333333333335</v>
      </c>
      <c r="H16" s="268">
        <f>IF(G16&lt;=1,5,IF(G16&lt;=2,2,1))</f>
        <v>1</v>
      </c>
      <c r="I16" s="269">
        <v>0.75</v>
      </c>
      <c r="J16" s="269">
        <v>0.6875</v>
      </c>
      <c r="K16" s="269">
        <v>0.75</v>
      </c>
      <c r="L16" s="269">
        <v>2.1875</v>
      </c>
      <c r="M16" s="268">
        <f>IF(L16&lt;=1,5,IF(L16&lt;=2,2,1))</f>
        <v>1</v>
      </c>
      <c r="N16" s="269">
        <v>1</v>
      </c>
      <c r="O16" s="269">
        <v>0.5</v>
      </c>
      <c r="P16" s="269">
        <v>1</v>
      </c>
      <c r="Q16" s="269">
        <v>2.5</v>
      </c>
      <c r="R16" s="268">
        <f>IF(Q16&lt;=1,5,IF(Q16&lt;=2,2,1))</f>
        <v>1</v>
      </c>
      <c r="S16" s="268"/>
      <c r="T16" s="270" t="str">
        <f>IF(X16&lt;=6,"BAJO",IF(X16&lt;=12,"MEDIO","ALTO"))</f>
        <v>BAJO</v>
      </c>
      <c r="X16" s="273">
        <f t="shared" si="0"/>
        <v>4</v>
      </c>
    </row>
    <row r="17" spans="1:24" ht="40.5" customHeight="1" x14ac:dyDescent="0.25">
      <c r="A17" s="267" t="s">
        <v>316</v>
      </c>
      <c r="B17" s="268" t="s">
        <v>179</v>
      </c>
      <c r="C17" s="268">
        <f>IF(B17="Probable",2,IF(B17="Posible",1,IF(B17="Inminente",4,"NA")))</f>
        <v>1</v>
      </c>
      <c r="D17" s="269">
        <v>0.9375</v>
      </c>
      <c r="E17" s="269">
        <v>0.75</v>
      </c>
      <c r="F17" s="269">
        <v>0.83333333333333337</v>
      </c>
      <c r="G17" s="269">
        <v>2.5208333333333335</v>
      </c>
      <c r="H17" s="268">
        <f>IF(G17&lt;=1,5,IF(G17&lt;=2,2,1))</f>
        <v>1</v>
      </c>
      <c r="I17" s="269">
        <v>0.75</v>
      </c>
      <c r="J17" s="269">
        <v>0.6875</v>
      </c>
      <c r="K17" s="269">
        <v>0.75</v>
      </c>
      <c r="L17" s="269">
        <v>2.1875</v>
      </c>
      <c r="M17" s="268">
        <f t="shared" ref="M17:M21" si="10">IF(L17&lt;=1,5,IF(L17&lt;=2,2,1))</f>
        <v>1</v>
      </c>
      <c r="N17" s="269">
        <v>1</v>
      </c>
      <c r="O17" s="269">
        <v>0.5</v>
      </c>
      <c r="P17" s="269">
        <v>1</v>
      </c>
      <c r="Q17" s="269">
        <v>2.5</v>
      </c>
      <c r="R17" s="268">
        <f t="shared" ref="R17:R21" si="11">IF(Q17&lt;=1,5,IF(Q17&lt;=2,2,1))</f>
        <v>1</v>
      </c>
      <c r="S17" s="268"/>
      <c r="T17" s="270" t="s">
        <v>313</v>
      </c>
      <c r="X17" s="273"/>
    </row>
    <row r="18" spans="1:24" ht="39.75" customHeight="1" x14ac:dyDescent="0.25">
      <c r="A18" s="267" t="s">
        <v>317</v>
      </c>
      <c r="B18" s="268" t="s">
        <v>179</v>
      </c>
      <c r="C18" s="268">
        <f>IF(B18="Probable",2,IF(B18="Posible",1,IF(B18="Inminente",4,"NA")))</f>
        <v>1</v>
      </c>
      <c r="D18" s="269">
        <v>0.9375</v>
      </c>
      <c r="E18" s="269">
        <v>0.75</v>
      </c>
      <c r="F18" s="269">
        <v>0.83333333333333337</v>
      </c>
      <c r="G18" s="269">
        <v>2.5208333333333335</v>
      </c>
      <c r="H18" s="268">
        <f>IF(G18&lt;=1,5,IF(G18&lt;=2,2,1))</f>
        <v>1</v>
      </c>
      <c r="I18" s="269">
        <v>0.75</v>
      </c>
      <c r="J18" s="269">
        <v>0.6875</v>
      </c>
      <c r="K18" s="269">
        <v>0.75</v>
      </c>
      <c r="L18" s="269">
        <v>2.1875</v>
      </c>
      <c r="M18" s="268">
        <f t="shared" si="10"/>
        <v>1</v>
      </c>
      <c r="N18" s="269">
        <v>1</v>
      </c>
      <c r="O18" s="269">
        <v>0.5</v>
      </c>
      <c r="P18" s="269">
        <v>1</v>
      </c>
      <c r="Q18" s="269">
        <v>2.5</v>
      </c>
      <c r="R18" s="268">
        <f t="shared" si="11"/>
        <v>1</v>
      </c>
      <c r="S18" s="268"/>
      <c r="T18" s="270" t="s">
        <v>313</v>
      </c>
      <c r="X18" s="273"/>
    </row>
    <row r="19" spans="1:24" ht="39.75" customHeight="1" x14ac:dyDescent="0.25">
      <c r="A19" s="267" t="s">
        <v>318</v>
      </c>
      <c r="B19" s="268" t="s">
        <v>179</v>
      </c>
      <c r="C19" s="268">
        <f t="shared" ref="C19:C21" si="12">IF(B19="Probable",2,IF(B19="Posible",1,IF(B19="Inminente",4,"NA")))</f>
        <v>1</v>
      </c>
      <c r="D19" s="269">
        <v>0.9375</v>
      </c>
      <c r="E19" s="269">
        <v>0.75</v>
      </c>
      <c r="F19" s="269">
        <v>0.83333333333333337</v>
      </c>
      <c r="G19" s="269">
        <v>2.5208333333333335</v>
      </c>
      <c r="H19" s="268">
        <f t="shared" ref="H19:H21" si="13">IF(G19&lt;=1,5,IF(G19&lt;=2,2,1))</f>
        <v>1</v>
      </c>
      <c r="I19" s="269">
        <v>0.75</v>
      </c>
      <c r="J19" s="269">
        <v>0.6875</v>
      </c>
      <c r="K19" s="269">
        <v>0.75</v>
      </c>
      <c r="L19" s="269">
        <v>2.1875</v>
      </c>
      <c r="M19" s="268">
        <f t="shared" si="10"/>
        <v>1</v>
      </c>
      <c r="N19" s="269">
        <v>1</v>
      </c>
      <c r="O19" s="269">
        <v>0.5</v>
      </c>
      <c r="P19" s="269">
        <v>1</v>
      </c>
      <c r="Q19" s="269">
        <v>2.5</v>
      </c>
      <c r="R19" s="268">
        <f t="shared" si="11"/>
        <v>1</v>
      </c>
      <c r="S19" s="268"/>
      <c r="T19" s="270" t="s">
        <v>313</v>
      </c>
      <c r="X19" s="273"/>
    </row>
    <row r="20" spans="1:24" ht="39.75" customHeight="1" x14ac:dyDescent="0.25">
      <c r="A20" s="267" t="s">
        <v>215</v>
      </c>
      <c r="B20" s="268" t="s">
        <v>179</v>
      </c>
      <c r="C20" s="268">
        <f t="shared" si="12"/>
        <v>1</v>
      </c>
      <c r="D20" s="269">
        <v>0.9375</v>
      </c>
      <c r="E20" s="269">
        <v>0.75</v>
      </c>
      <c r="F20" s="269">
        <v>0.83333333333333337</v>
      </c>
      <c r="G20" s="269">
        <v>2.5208333333333335</v>
      </c>
      <c r="H20" s="268">
        <f t="shared" si="13"/>
        <v>1</v>
      </c>
      <c r="I20" s="269">
        <v>0.75</v>
      </c>
      <c r="J20" s="269">
        <v>0.6875</v>
      </c>
      <c r="K20" s="269">
        <v>0.75</v>
      </c>
      <c r="L20" s="269">
        <v>2.1875</v>
      </c>
      <c r="M20" s="268">
        <f t="shared" si="10"/>
        <v>1</v>
      </c>
      <c r="N20" s="269">
        <v>1</v>
      </c>
      <c r="O20" s="269">
        <v>0.5</v>
      </c>
      <c r="P20" s="269">
        <v>1</v>
      </c>
      <c r="Q20" s="269">
        <v>2.5</v>
      </c>
      <c r="R20" s="268">
        <f t="shared" si="11"/>
        <v>1</v>
      </c>
      <c r="S20" s="268"/>
      <c r="T20" s="270" t="s">
        <v>313</v>
      </c>
      <c r="X20" s="273"/>
    </row>
    <row r="21" spans="1:24" ht="39.75" customHeight="1" x14ac:dyDescent="0.25">
      <c r="A21" s="267" t="str">
        <f>'[1]Amenazas Nuevo Milenio'!B20</f>
        <v xml:space="preserve">Derrame de sustancias químicas utilizadas en labores de aseo </v>
      </c>
      <c r="B21" s="268" t="str">
        <f>'[1]Amenazas Nuevo Milenio'!F20</f>
        <v>POSIBLE</v>
      </c>
      <c r="C21" s="268">
        <f t="shared" si="12"/>
        <v>1</v>
      </c>
      <c r="D21" s="269">
        <v>0.9375</v>
      </c>
      <c r="E21" s="269">
        <v>0.75</v>
      </c>
      <c r="F21" s="269">
        <v>0.83333333333333337</v>
      </c>
      <c r="G21" s="269">
        <v>2.5208333333333335</v>
      </c>
      <c r="H21" s="268">
        <f t="shared" si="13"/>
        <v>1</v>
      </c>
      <c r="I21" s="269">
        <v>0.75</v>
      </c>
      <c r="J21" s="269">
        <v>0.6875</v>
      </c>
      <c r="K21" s="269">
        <v>0.75</v>
      </c>
      <c r="L21" s="269">
        <v>2.1875</v>
      </c>
      <c r="M21" s="268">
        <f t="shared" si="10"/>
        <v>1</v>
      </c>
      <c r="N21" s="269">
        <v>1</v>
      </c>
      <c r="O21" s="269">
        <v>0.5</v>
      </c>
      <c r="P21" s="269">
        <v>1</v>
      </c>
      <c r="Q21" s="269">
        <v>2.5</v>
      </c>
      <c r="R21" s="268">
        <f t="shared" si="11"/>
        <v>1</v>
      </c>
      <c r="S21" s="268"/>
      <c r="T21" s="270" t="str">
        <f t="shared" ref="T21" si="14">IF(X21&lt;=6,"BAJO",IF(X21&lt;=12,"MEDIO","ALTO"))</f>
        <v>BAJO</v>
      </c>
      <c r="X21" s="273">
        <f t="shared" si="0"/>
        <v>4</v>
      </c>
    </row>
    <row r="22" spans="1:24" s="266" customFormat="1" ht="17.25" customHeight="1" x14ac:dyDescent="0.25">
      <c r="A22" s="265" t="str">
        <f>'[2]Analisis Amenazas'!A16</f>
        <v>SOCIALES</v>
      </c>
      <c r="B22" s="265"/>
      <c r="C22" s="265"/>
      <c r="D22" s="265"/>
      <c r="E22" s="265"/>
      <c r="F22" s="265"/>
      <c r="G22" s="265"/>
      <c r="H22" s="265"/>
      <c r="I22" s="265"/>
      <c r="J22" s="265"/>
      <c r="K22" s="265"/>
      <c r="L22" s="265"/>
      <c r="M22" s="265"/>
      <c r="N22" s="265"/>
      <c r="O22" s="265"/>
      <c r="P22" s="265"/>
      <c r="Q22" s="265"/>
      <c r="R22" s="265"/>
      <c r="S22" s="265"/>
      <c r="T22" s="265"/>
      <c r="X22" s="273">
        <f t="shared" si="0"/>
        <v>0</v>
      </c>
    </row>
    <row r="23" spans="1:24" ht="36.75" customHeight="1" x14ac:dyDescent="0.25">
      <c r="A23" s="267" t="str">
        <f>'[1]Amenazas Nuevo Milenio'!C22</f>
        <v>Atraco o robo</v>
      </c>
      <c r="B23" s="268" t="str">
        <f>'[1]Amenazas Nuevo Milenio'!F22</f>
        <v>POSIBLE</v>
      </c>
      <c r="C23" s="268">
        <f t="shared" ref="C23:C25" si="15">IF(B23="Probable",2,IF(B23="Posible",1,IF(B23="Inminente",4,"NA")))</f>
        <v>1</v>
      </c>
      <c r="D23" s="269">
        <v>0.9375</v>
      </c>
      <c r="E23" s="269">
        <v>0.75</v>
      </c>
      <c r="F23" s="269">
        <v>0.83333333333333337</v>
      </c>
      <c r="G23" s="269">
        <v>2.5208333333333335</v>
      </c>
      <c r="H23" s="268">
        <f t="shared" ref="H23:H25" si="16">IF(G23&lt;=1,5,IF(G23&lt;=2,2,1))</f>
        <v>1</v>
      </c>
      <c r="I23" s="269">
        <v>0.75</v>
      </c>
      <c r="J23" s="269">
        <v>0.6875</v>
      </c>
      <c r="K23" s="269">
        <v>0.75</v>
      </c>
      <c r="L23" s="269">
        <v>2.1875</v>
      </c>
      <c r="M23" s="268">
        <f t="shared" ref="M23:M25" si="17">IF(L23&lt;=1,5,IF(L23&lt;=2,2,1))</f>
        <v>1</v>
      </c>
      <c r="N23" s="269">
        <v>1</v>
      </c>
      <c r="O23" s="269">
        <v>0.5</v>
      </c>
      <c r="P23" s="269">
        <v>1</v>
      </c>
      <c r="Q23" s="269">
        <v>2.5</v>
      </c>
      <c r="R23" s="268">
        <f t="shared" ref="R23:R25" si="18">IF(Q23&lt;=1,5,IF(Q23&lt;=2,2,1))</f>
        <v>1</v>
      </c>
      <c r="S23" s="268"/>
      <c r="T23" s="270" t="str">
        <f t="shared" ref="T23:T25" si="19">IF(X23&lt;=6,"BAJO",IF(X23&lt;=12,"MEDIO","ALTO"))</f>
        <v>BAJO</v>
      </c>
      <c r="X23" s="273">
        <f t="shared" si="0"/>
        <v>4</v>
      </c>
    </row>
    <row r="24" spans="1:24" ht="36.75" customHeight="1" x14ac:dyDescent="0.25">
      <c r="A24" s="267" t="s">
        <v>224</v>
      </c>
      <c r="B24" s="268" t="s">
        <v>181</v>
      </c>
      <c r="C24" s="268">
        <f t="shared" si="15"/>
        <v>2</v>
      </c>
      <c r="D24" s="269">
        <v>0.9375</v>
      </c>
      <c r="E24" s="269">
        <v>0.75</v>
      </c>
      <c r="F24" s="269">
        <v>0.83333333333333337</v>
      </c>
      <c r="G24" s="269">
        <v>2.5208333333333335</v>
      </c>
      <c r="H24" s="268">
        <f t="shared" si="16"/>
        <v>1</v>
      </c>
      <c r="I24" s="269">
        <v>0.75</v>
      </c>
      <c r="J24" s="269">
        <v>0.6875</v>
      </c>
      <c r="K24" s="269">
        <v>0.75</v>
      </c>
      <c r="L24" s="269">
        <v>2.1875</v>
      </c>
      <c r="M24" s="268">
        <f t="shared" si="17"/>
        <v>1</v>
      </c>
      <c r="N24" s="269">
        <v>1</v>
      </c>
      <c r="O24" s="269">
        <v>0.5</v>
      </c>
      <c r="P24" s="269">
        <v>1</v>
      </c>
      <c r="Q24" s="269">
        <v>2.5</v>
      </c>
      <c r="R24" s="268">
        <f t="shared" si="18"/>
        <v>1</v>
      </c>
      <c r="S24" s="268"/>
      <c r="T24" s="270"/>
      <c r="X24" s="273"/>
    </row>
    <row r="25" spans="1:24" ht="45.75" customHeight="1" x14ac:dyDescent="0.25">
      <c r="A25" s="267" t="s">
        <v>319</v>
      </c>
      <c r="B25" s="268" t="s">
        <v>179</v>
      </c>
      <c r="C25" s="268">
        <f t="shared" si="15"/>
        <v>1</v>
      </c>
      <c r="D25" s="269">
        <v>0.9375</v>
      </c>
      <c r="E25" s="269">
        <v>0.75</v>
      </c>
      <c r="F25" s="269">
        <v>0.83333333333333337</v>
      </c>
      <c r="G25" s="269">
        <v>2.5208333333333335</v>
      </c>
      <c r="H25" s="268">
        <f t="shared" si="16"/>
        <v>1</v>
      </c>
      <c r="I25" s="269">
        <v>0.75</v>
      </c>
      <c r="J25" s="269">
        <v>0.6875</v>
      </c>
      <c r="K25" s="269">
        <v>0.75</v>
      </c>
      <c r="L25" s="269">
        <v>2.1875</v>
      </c>
      <c r="M25" s="268">
        <f t="shared" si="17"/>
        <v>1</v>
      </c>
      <c r="N25" s="269">
        <v>1</v>
      </c>
      <c r="O25" s="269">
        <v>0.5</v>
      </c>
      <c r="P25" s="269">
        <v>1</v>
      </c>
      <c r="Q25" s="269">
        <v>2.5</v>
      </c>
      <c r="R25" s="268">
        <f t="shared" si="18"/>
        <v>1</v>
      </c>
      <c r="S25" s="268"/>
      <c r="T25" s="270" t="str">
        <f t="shared" si="19"/>
        <v>BAJO</v>
      </c>
      <c r="X25" s="273">
        <f>C25+H25+M25+R25</f>
        <v>4</v>
      </c>
    </row>
  </sheetData>
  <mergeCells count="12">
    <mergeCell ref="A5:T5"/>
    <mergeCell ref="A11:T11"/>
    <mergeCell ref="A22:T22"/>
    <mergeCell ref="A1:T2"/>
    <mergeCell ref="A3:A4"/>
    <mergeCell ref="B3:B4"/>
    <mergeCell ref="C3:C4"/>
    <mergeCell ref="D3:H3"/>
    <mergeCell ref="I3:M3"/>
    <mergeCell ref="N3:R3"/>
    <mergeCell ref="S3:S4"/>
    <mergeCell ref="T3:T4"/>
  </mergeCells>
  <conditionalFormatting sqref="C23 C15 C12:C13 C18:C21 C25">
    <cfRule type="containsText" dxfId="53" priority="52" stopIfTrue="1" operator="containsText" text="Inminente">
      <formula>NOT(ISERROR(SEARCH("Inminente",C12)))</formula>
    </cfRule>
    <cfRule type="containsText" dxfId="52" priority="53" stopIfTrue="1" operator="containsText" text="Posible">
      <formula>NOT(ISERROR(SEARCH("Posible",C12)))</formula>
    </cfRule>
    <cfRule type="containsText" dxfId="51" priority="54" stopIfTrue="1" operator="containsText" text="Probable">
      <formula>NOT(ISERROR(SEARCH("Probable",C12)))</formula>
    </cfRule>
  </conditionalFormatting>
  <conditionalFormatting sqref="C23 C15 C12:C13 C18:C21 C25">
    <cfRule type="cellIs" dxfId="50" priority="49" stopIfTrue="1" operator="equal">
      <formula>4</formula>
    </cfRule>
    <cfRule type="cellIs" dxfId="49" priority="50" stopIfTrue="1" operator="equal">
      <formula>2</formula>
    </cfRule>
    <cfRule type="cellIs" dxfId="48" priority="51" stopIfTrue="1" operator="equal">
      <formula>1</formula>
    </cfRule>
  </conditionalFormatting>
  <conditionalFormatting sqref="M12:M13 R12:R13 H12:H13 H15:H21 M15:M21 R15:R21 H23:H25 M23:M25 R23:R25">
    <cfRule type="cellIs" dxfId="47" priority="46" stopIfTrue="1" operator="equal">
      <formula>5</formula>
    </cfRule>
    <cfRule type="cellIs" dxfId="46" priority="47" stopIfTrue="1" operator="equal">
      <formula>2</formula>
    </cfRule>
    <cfRule type="cellIs" dxfId="45" priority="48" stopIfTrue="1" operator="equal">
      <formula>1</formula>
    </cfRule>
  </conditionalFormatting>
  <conditionalFormatting sqref="C6:C7">
    <cfRule type="containsText" dxfId="44" priority="43" stopIfTrue="1" operator="containsText" text="Inminente">
      <formula>NOT(ISERROR(SEARCH("Inminente",C6)))</formula>
    </cfRule>
    <cfRule type="containsText" dxfId="43" priority="44" stopIfTrue="1" operator="containsText" text="Posible">
      <formula>NOT(ISERROR(SEARCH("Posible",C6)))</formula>
    </cfRule>
    <cfRule type="containsText" dxfId="42" priority="45" stopIfTrue="1" operator="containsText" text="Probable">
      <formula>NOT(ISERROR(SEARCH("Probable",C6)))</formula>
    </cfRule>
  </conditionalFormatting>
  <conditionalFormatting sqref="C6:C7">
    <cfRule type="cellIs" dxfId="41" priority="40" stopIfTrue="1" operator="equal">
      <formula>4</formula>
    </cfRule>
    <cfRule type="cellIs" dxfId="40" priority="41" stopIfTrue="1" operator="equal">
      <formula>2</formula>
    </cfRule>
    <cfRule type="cellIs" dxfId="39" priority="42" stopIfTrue="1" operator="equal">
      <formula>1</formula>
    </cfRule>
  </conditionalFormatting>
  <conditionalFormatting sqref="H6:H7 M6:M7 R6:R7 U6">
    <cfRule type="cellIs" dxfId="38" priority="37" stopIfTrue="1" operator="equal">
      <formula>5</formula>
    </cfRule>
    <cfRule type="cellIs" dxfId="37" priority="38" stopIfTrue="1" operator="equal">
      <formula>2</formula>
    </cfRule>
    <cfRule type="cellIs" dxfId="36" priority="39" stopIfTrue="1" operator="equal">
      <formula>1</formula>
    </cfRule>
  </conditionalFormatting>
  <conditionalFormatting sqref="C16">
    <cfRule type="containsText" dxfId="35" priority="34" stopIfTrue="1" operator="containsText" text="Inminente">
      <formula>NOT(ISERROR(SEARCH("Inminente",C16)))</formula>
    </cfRule>
    <cfRule type="containsText" dxfId="34" priority="35" stopIfTrue="1" operator="containsText" text="Posible">
      <formula>NOT(ISERROR(SEARCH("Posible",C16)))</formula>
    </cfRule>
    <cfRule type="containsText" dxfId="33" priority="36" stopIfTrue="1" operator="containsText" text="Probable">
      <formula>NOT(ISERROR(SEARCH("Probable",C16)))</formula>
    </cfRule>
  </conditionalFormatting>
  <conditionalFormatting sqref="C16">
    <cfRule type="cellIs" dxfId="32" priority="31" stopIfTrue="1" operator="equal">
      <formula>4</formula>
    </cfRule>
    <cfRule type="cellIs" dxfId="31" priority="32" stopIfTrue="1" operator="equal">
      <formula>2</formula>
    </cfRule>
    <cfRule type="cellIs" dxfId="30" priority="33" stopIfTrue="1" operator="equal">
      <formula>1</formula>
    </cfRule>
  </conditionalFormatting>
  <conditionalFormatting sqref="C8:C10">
    <cfRule type="containsText" dxfId="29" priority="19" stopIfTrue="1" operator="containsText" text="Inminente">
      <formula>NOT(ISERROR(SEARCH("Inminente",C8)))</formula>
    </cfRule>
    <cfRule type="containsText" dxfId="28" priority="20" stopIfTrue="1" operator="containsText" text="Posible">
      <formula>NOT(ISERROR(SEARCH("Posible",C8)))</formula>
    </cfRule>
    <cfRule type="containsText" dxfId="27" priority="21" stopIfTrue="1" operator="containsText" text="Probable">
      <formula>NOT(ISERROR(SEARCH("Probable",C8)))</formula>
    </cfRule>
  </conditionalFormatting>
  <conditionalFormatting sqref="C8:C10">
    <cfRule type="cellIs" dxfId="26" priority="16" stopIfTrue="1" operator="equal">
      <formula>4</formula>
    </cfRule>
    <cfRule type="cellIs" dxfId="25" priority="17" stopIfTrue="1" operator="equal">
      <formula>2</formula>
    </cfRule>
    <cfRule type="cellIs" dxfId="24" priority="18" stopIfTrue="1" operator="equal">
      <formula>1</formula>
    </cfRule>
  </conditionalFormatting>
  <conditionalFormatting sqref="R8:R10 M8:M10 H8:H10">
    <cfRule type="cellIs" dxfId="23" priority="13" stopIfTrue="1" operator="equal">
      <formula>5</formula>
    </cfRule>
    <cfRule type="cellIs" dxfId="22" priority="14" stopIfTrue="1" operator="equal">
      <formula>2</formula>
    </cfRule>
    <cfRule type="cellIs" dxfId="21" priority="15" stopIfTrue="1" operator="equal">
      <formula>1</formula>
    </cfRule>
  </conditionalFormatting>
  <conditionalFormatting sqref="C14">
    <cfRule type="containsText" dxfId="20" priority="28" stopIfTrue="1" operator="containsText" text="Inminente">
      <formula>NOT(ISERROR(SEARCH("Inminente",C14)))</formula>
    </cfRule>
    <cfRule type="containsText" dxfId="19" priority="29" stopIfTrue="1" operator="containsText" text="Posible">
      <formula>NOT(ISERROR(SEARCH("Posible",C14)))</formula>
    </cfRule>
    <cfRule type="containsText" dxfId="18" priority="30" stopIfTrue="1" operator="containsText" text="Probable">
      <formula>NOT(ISERROR(SEARCH("Probable",C14)))</formula>
    </cfRule>
  </conditionalFormatting>
  <conditionalFormatting sqref="C14">
    <cfRule type="cellIs" dxfId="17" priority="25" stopIfTrue="1" operator="equal">
      <formula>4</formula>
    </cfRule>
    <cfRule type="cellIs" dxfId="16" priority="26" stopIfTrue="1" operator="equal">
      <formula>2</formula>
    </cfRule>
    <cfRule type="cellIs" dxfId="15" priority="27" stopIfTrue="1" operator="equal">
      <formula>1</formula>
    </cfRule>
  </conditionalFormatting>
  <conditionalFormatting sqref="H14 M14 R14">
    <cfRule type="cellIs" dxfId="14" priority="22" stopIfTrue="1" operator="equal">
      <formula>5</formula>
    </cfRule>
    <cfRule type="cellIs" dxfId="13" priority="23" stopIfTrue="1" operator="equal">
      <formula>2</formula>
    </cfRule>
    <cfRule type="cellIs" dxfId="12" priority="24" stopIfTrue="1" operator="equal">
      <formula>1</formula>
    </cfRule>
  </conditionalFormatting>
  <conditionalFormatting sqref="C17">
    <cfRule type="containsText" dxfId="11" priority="10" stopIfTrue="1" operator="containsText" text="Inminente">
      <formula>NOT(ISERROR(SEARCH("Inminente",C17)))</formula>
    </cfRule>
    <cfRule type="containsText" dxfId="10" priority="11" stopIfTrue="1" operator="containsText" text="Posible">
      <formula>NOT(ISERROR(SEARCH("Posible",C17)))</formula>
    </cfRule>
    <cfRule type="containsText" dxfId="9" priority="12" stopIfTrue="1" operator="containsText" text="Probable">
      <formula>NOT(ISERROR(SEARCH("Probable",C17)))</formula>
    </cfRule>
  </conditionalFormatting>
  <conditionalFormatting sqref="C17">
    <cfRule type="cellIs" dxfId="8" priority="7" stopIfTrue="1" operator="equal">
      <formula>4</formula>
    </cfRule>
    <cfRule type="cellIs" dxfId="7" priority="8" stopIfTrue="1" operator="equal">
      <formula>2</formula>
    </cfRule>
    <cfRule type="cellIs" dxfId="6" priority="9" stopIfTrue="1" operator="equal">
      <formula>1</formula>
    </cfRule>
  </conditionalFormatting>
  <conditionalFormatting sqref="C24">
    <cfRule type="containsText" dxfId="5" priority="4" stopIfTrue="1" operator="containsText" text="Inminente">
      <formula>NOT(ISERROR(SEARCH("Inminente",C24)))</formula>
    </cfRule>
    <cfRule type="containsText" dxfId="4" priority="5" stopIfTrue="1" operator="containsText" text="Posible">
      <formula>NOT(ISERROR(SEARCH("Posible",C24)))</formula>
    </cfRule>
    <cfRule type="containsText" dxfId="3" priority="6" stopIfTrue="1" operator="containsText" text="Probable">
      <formula>NOT(ISERROR(SEARCH("Probable",C24)))</formula>
    </cfRule>
  </conditionalFormatting>
  <conditionalFormatting sqref="C24">
    <cfRule type="cellIs" dxfId="2" priority="1" stopIfTrue="1" operator="equal">
      <formula>4</formula>
    </cfRule>
    <cfRule type="cellIs" dxfId="1" priority="2" stopIfTrue="1" operator="equal">
      <formula>2</formula>
    </cfRule>
    <cfRule type="cellIs" dxfId="0" priority="3" stopIfTrue="1" operator="equal">
      <formula>1</formula>
    </cfRule>
  </conditionalFormatting>
  <dataValidations count="1">
    <dataValidation type="list" allowBlank="1" showInputMessage="1" showErrorMessage="1" sqref="B6:B10 B23:B25 B12:B21">
      <formula1>$AX$2:$AX$4</formula1>
    </dataValidation>
  </dataValidations>
  <pageMargins left="0.70866141732283472" right="0.70866141732283472" top="0.74803149606299213" bottom="0.74803149606299213" header="0.31496062992125984" footer="0.31496062992125984"/>
  <pageSetup scale="63" orientation="landscape" r:id="rId1"/>
  <colBreaks count="1" manualBreakCount="1">
    <brk id="2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Amenazas Bochica</vt:lpstr>
      <vt:lpstr>analisis personas Bochica </vt:lpstr>
      <vt:lpstr>Analisis recursos Bochica</vt:lpstr>
      <vt:lpstr>Anal. procesos Bochica</vt:lpstr>
      <vt:lpstr>cons. analis. de riesgo Bochica</vt:lpstr>
      <vt:lpstr>priorizacion de amenazas Bochic</vt:lpstr>
      <vt:lpstr>Amenazas Nuevo Milenio</vt:lpstr>
      <vt:lpstr>Vulnerabilidad Nuevo Milenio</vt:lpstr>
      <vt:lpstr>Analisis de Riesgo Nuevo Mileni</vt:lpstr>
      <vt:lpstr>Medidas de Intervencion Nuevo M</vt:lpstr>
      <vt:lpstr>Clasificacion Cen Nuevo Milenio</vt:lpstr>
      <vt:lpstr>Planes de Accion Nuevo Milenio</vt:lpstr>
      <vt:lpstr>varios </vt:lpstr>
      <vt:lpstr>'Medidas de Intervencion Nuevo M'!_Toc446855229</vt:lpstr>
      <vt:lpstr>'Medidas de Intervencion Nuevo M'!_Toc446855230</vt:lpstr>
      <vt:lpstr>'Medidas de Intervencion Nuevo M'!_Toc446855235</vt:lpstr>
      <vt:lpstr>'Medidas de Intervencion Nuevo M'!_Toc446855236</vt:lpstr>
      <vt:lpstr>'Amenazas Nuevo Milenio'!Área_de_impresión</vt:lpstr>
      <vt:lpstr>'Analisis de Riesgo Nuevo Mileni'!Área_de_impresión</vt:lpstr>
      <vt:lpstr>'Medidas de Intervencion Nuevo M'!Área_de_impresión</vt:lpstr>
      <vt:lpstr>'Vulnerabilidad Nuevo Milenio'!Área_de_impresión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OPS. Katherine Lisset Rodriguez Rojas</dc:creator>
  <cp:lastModifiedBy>Fabian Emiliani Velandia Chitiva</cp:lastModifiedBy>
  <dcterms:created xsi:type="dcterms:W3CDTF">2017-04-26T19:51:18Z</dcterms:created>
  <dcterms:modified xsi:type="dcterms:W3CDTF">2021-08-25T17:18:18Z</dcterms:modified>
</cp:coreProperties>
</file>